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9.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0.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1.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2.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3.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4.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5.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6.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7.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28.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29.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30.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31.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32.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33.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34.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355032\AppData\Roaming\Microsoft\Windows\Start Menu\Programs\Python 3.9\TFM\IBM\VULNERABILIDADES\"/>
    </mc:Choice>
  </mc:AlternateContent>
  <xr:revisionPtr revIDLastSave="0" documentId="13_ncr:1_{3DA63698-58E0-455B-848A-29D4FAFABBF3}" xr6:coauthVersionLast="47" xr6:coauthVersionMax="47" xr10:uidLastSave="{00000000-0000-0000-0000-000000000000}"/>
  <bookViews>
    <workbookView xWindow="-120" yWindow="-120" windowWidth="20730" windowHeight="11160" firstSheet="31" activeTab="33" xr2:uid="{B78EF873-F686-4D70-9B4F-8C27E853AB6C}"/>
  </bookViews>
  <sheets>
    <sheet name="name_created" sheetId="2" r:id="rId1"/>
    <sheet name="name_modified" sheetId="3" r:id="rId2"/>
    <sheet name="name_risklevel" sheetId="5" r:id="rId3"/>
    <sheet name="privreq_risklevel" sheetId="6" r:id="rId4"/>
    <sheet name="confidentiality_risklevel" sheetId="7" r:id="rId5"/>
    <sheet name="integrity_risklevel" sheetId="8" r:id="rId6"/>
    <sheet name="availability_risklevel" sheetId="9" r:id="rId7"/>
    <sheet name="confidentiality_integrity" sheetId="10" r:id="rId8"/>
    <sheet name="confidentiality_availability" sheetId="11" r:id="rId9"/>
    <sheet name="integrity_availability" sheetId="12" r:id="rId10"/>
    <sheet name="integrity_confidentiality" sheetId="13" r:id="rId11"/>
    <sheet name="availability_confidentiality" sheetId="14" r:id="rId12"/>
    <sheet name="availability_integrity" sheetId="15" r:id="rId13"/>
    <sheet name="accesscomplexity_risklevel" sheetId="16" r:id="rId14"/>
    <sheet name="accessvector_accesscomplexity" sheetId="17" r:id="rId15"/>
    <sheet name="privileges_userinteraction" sheetId="18" r:id="rId16"/>
    <sheet name="name_confidentiality" sheetId="19" r:id="rId17"/>
    <sheet name="name_integrity" sheetId="20" r:id="rId18"/>
    <sheet name="name_availability" sheetId="21" r:id="rId19"/>
    <sheet name="name_accesscomplexity" sheetId="23" r:id="rId20"/>
    <sheet name="accesscomplexity_confidentialit" sheetId="24" r:id="rId21"/>
    <sheet name="accesscomplexity_integrity" sheetId="25" r:id="rId22"/>
    <sheet name="accesscomplexity_availability" sheetId="26" r:id="rId23"/>
    <sheet name="consequences_availability" sheetId="27" r:id="rId24"/>
    <sheet name="consequences_integrity" sheetId="28" r:id="rId25"/>
    <sheet name="consequences_confidentiality" sheetId="29" r:id="rId26"/>
    <sheet name="name_consequences" sheetId="30" r:id="rId27"/>
    <sheet name="temporalscore_risklevel" sheetId="31" r:id="rId28"/>
    <sheet name="temporalscore_remediationlevel" sheetId="32" r:id="rId29"/>
    <sheet name="temporalscore_confidence" sheetId="33" r:id="rId30"/>
    <sheet name="temporalscore_exploitability" sheetId="34" r:id="rId31"/>
    <sheet name="accessvector_risklevel" sheetId="35" r:id="rId32"/>
    <sheet name="userinteraction_risklevel" sheetId="36" r:id="rId33"/>
    <sheet name="scope_risklevel" sheetId="37" r:id="rId34"/>
    <sheet name="Hoja1" sheetId="1" r:id="rId3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37" l="1"/>
  <c r="C35" i="37"/>
  <c r="C34" i="37"/>
  <c r="C33" i="37"/>
  <c r="C27" i="37"/>
  <c r="D28" i="37" s="1"/>
  <c r="C21" i="37"/>
  <c r="D22" i="37" s="1"/>
  <c r="D37" i="36"/>
  <c r="C37" i="36"/>
  <c r="C34" i="36"/>
  <c r="C35" i="36"/>
  <c r="C36" i="36"/>
  <c r="C33" i="36"/>
  <c r="C27" i="36"/>
  <c r="D32" i="36" s="1"/>
  <c r="C21" i="36"/>
  <c r="D25" i="36" s="1"/>
  <c r="C48" i="35"/>
  <c r="C47" i="35"/>
  <c r="C46" i="35"/>
  <c r="C45" i="35"/>
  <c r="C39" i="35"/>
  <c r="D40" i="35" s="1"/>
  <c r="C33" i="35"/>
  <c r="D37" i="35" s="1"/>
  <c r="C27" i="35"/>
  <c r="D32" i="35" s="1"/>
  <c r="C21" i="35"/>
  <c r="F61" i="34"/>
  <c r="F62" i="34"/>
  <c r="E61" i="34"/>
  <c r="E62" i="34"/>
  <c r="D61" i="34"/>
  <c r="D62" i="34"/>
  <c r="C61" i="34"/>
  <c r="C62" i="34"/>
  <c r="D38" i="34"/>
  <c r="D39" i="34"/>
  <c r="D35" i="34"/>
  <c r="D36" i="34"/>
  <c r="D31" i="34"/>
  <c r="D32" i="34"/>
  <c r="D27" i="34"/>
  <c r="D28" i="34"/>
  <c r="D23" i="34"/>
  <c r="D24" i="34"/>
  <c r="C37" i="34"/>
  <c r="C40" i="34" s="1"/>
  <c r="C38" i="34"/>
  <c r="C39" i="34"/>
  <c r="C33" i="34"/>
  <c r="C29" i="34"/>
  <c r="C25" i="34"/>
  <c r="C21" i="34"/>
  <c r="C34" i="33"/>
  <c r="C33" i="33"/>
  <c r="C30" i="33"/>
  <c r="D32" i="33" s="1"/>
  <c r="C27" i="33"/>
  <c r="D28" i="33" s="1"/>
  <c r="C24" i="33"/>
  <c r="D26" i="33" s="1"/>
  <c r="D22" i="33"/>
  <c r="C21" i="33"/>
  <c r="C35" i="32"/>
  <c r="C34" i="32"/>
  <c r="C33" i="32"/>
  <c r="C30" i="32"/>
  <c r="D31" i="32" s="1"/>
  <c r="C27" i="32"/>
  <c r="C24" i="32"/>
  <c r="C21" i="32"/>
  <c r="C46" i="31"/>
  <c r="C47" i="31"/>
  <c r="C48" i="31"/>
  <c r="C49" i="31"/>
  <c r="C45" i="31"/>
  <c r="C39" i="31"/>
  <c r="D41" i="31" s="1"/>
  <c r="C33" i="31"/>
  <c r="D34" i="31" s="1"/>
  <c r="C27" i="31"/>
  <c r="D30" i="31" s="1"/>
  <c r="C21" i="31"/>
  <c r="D25" i="31" s="1"/>
  <c r="N257" i="30"/>
  <c r="N258" i="30"/>
  <c r="N259" i="30"/>
  <c r="N260" i="30"/>
  <c r="N261" i="30"/>
  <c r="N262" i="30"/>
  <c r="N263" i="30"/>
  <c r="M257" i="30"/>
  <c r="M258" i="30"/>
  <c r="M259" i="30"/>
  <c r="M260" i="30"/>
  <c r="M261" i="30"/>
  <c r="M262" i="30"/>
  <c r="M263" i="30"/>
  <c r="L257" i="30"/>
  <c r="L258" i="30"/>
  <c r="L259" i="30"/>
  <c r="L260" i="30"/>
  <c r="L261" i="30"/>
  <c r="L262" i="30"/>
  <c r="L263" i="30"/>
  <c r="K257" i="30"/>
  <c r="K258" i="30"/>
  <c r="K259" i="30"/>
  <c r="K260" i="30"/>
  <c r="K261" i="30"/>
  <c r="K262" i="30"/>
  <c r="K263" i="30"/>
  <c r="J257" i="30"/>
  <c r="J258" i="30"/>
  <c r="J259" i="30"/>
  <c r="J260" i="30"/>
  <c r="J261" i="30"/>
  <c r="J262" i="30"/>
  <c r="J263" i="30"/>
  <c r="I257" i="30"/>
  <c r="I258" i="30"/>
  <c r="I259" i="30"/>
  <c r="I260" i="30"/>
  <c r="I261" i="30"/>
  <c r="I262" i="30"/>
  <c r="I263" i="30"/>
  <c r="H257" i="30"/>
  <c r="H258" i="30"/>
  <c r="H259" i="30"/>
  <c r="H260" i="30"/>
  <c r="H261" i="30"/>
  <c r="H262" i="30"/>
  <c r="H263" i="30"/>
  <c r="G257" i="30"/>
  <c r="G258" i="30"/>
  <c r="G259" i="30"/>
  <c r="G260" i="30"/>
  <c r="G261" i="30"/>
  <c r="G262" i="30"/>
  <c r="G263" i="30"/>
  <c r="F257" i="30"/>
  <c r="F258" i="30"/>
  <c r="F259" i="30"/>
  <c r="F260" i="30"/>
  <c r="F261" i="30"/>
  <c r="F262" i="30"/>
  <c r="F263" i="30"/>
  <c r="E257" i="30"/>
  <c r="E258" i="30"/>
  <c r="E259" i="30"/>
  <c r="E260" i="30"/>
  <c r="E261" i="30"/>
  <c r="E262" i="30"/>
  <c r="E263" i="30"/>
  <c r="D257" i="30"/>
  <c r="D258" i="30"/>
  <c r="D259" i="30"/>
  <c r="D260" i="30"/>
  <c r="D261" i="30"/>
  <c r="D262" i="30"/>
  <c r="D263" i="30"/>
  <c r="C257" i="30"/>
  <c r="C258" i="30"/>
  <c r="C259" i="30"/>
  <c r="C260" i="30"/>
  <c r="C261" i="30"/>
  <c r="C262" i="30"/>
  <c r="C263" i="30"/>
  <c r="C210" i="30"/>
  <c r="D214" i="30" s="1"/>
  <c r="D204" i="30"/>
  <c r="D205" i="30"/>
  <c r="D208" i="30"/>
  <c r="D209" i="30"/>
  <c r="D194" i="30"/>
  <c r="D196" i="30"/>
  <c r="D197" i="30"/>
  <c r="D200" i="30"/>
  <c r="D185" i="30"/>
  <c r="D186" i="30"/>
  <c r="D189" i="30"/>
  <c r="D178" i="30"/>
  <c r="D160" i="30"/>
  <c r="D161" i="30"/>
  <c r="D162" i="30"/>
  <c r="D164" i="30"/>
  <c r="D149" i="30"/>
  <c r="D153" i="30"/>
  <c r="D154" i="30"/>
  <c r="D146" i="30"/>
  <c r="D132" i="30"/>
  <c r="D133" i="30"/>
  <c r="D136" i="30"/>
  <c r="D137" i="30"/>
  <c r="D122" i="30"/>
  <c r="D124" i="30"/>
  <c r="D125" i="30"/>
  <c r="D128" i="30"/>
  <c r="D113" i="30"/>
  <c r="D114" i="30"/>
  <c r="D117" i="30"/>
  <c r="D106" i="30"/>
  <c r="D88" i="30"/>
  <c r="D89" i="30"/>
  <c r="D90" i="30"/>
  <c r="D92" i="30"/>
  <c r="D77" i="30"/>
  <c r="D81" i="30"/>
  <c r="D82" i="30"/>
  <c r="D74" i="30"/>
  <c r="D60" i="30"/>
  <c r="D61" i="30"/>
  <c r="D63" i="30"/>
  <c r="D64" i="30"/>
  <c r="D65" i="30"/>
  <c r="D50" i="30"/>
  <c r="D52" i="30"/>
  <c r="D53" i="30"/>
  <c r="D56" i="30"/>
  <c r="D41" i="30"/>
  <c r="D42" i="30"/>
  <c r="D45" i="30"/>
  <c r="D34" i="30"/>
  <c r="C221" i="30"/>
  <c r="C222" i="30"/>
  <c r="C223" i="30"/>
  <c r="C224" i="30"/>
  <c r="C225" i="30"/>
  <c r="C226" i="30"/>
  <c r="C227" i="30"/>
  <c r="C220" i="30"/>
  <c r="C229" i="30"/>
  <c r="C230" i="30"/>
  <c r="C231" i="30"/>
  <c r="C232" i="30"/>
  <c r="C233" i="30"/>
  <c r="C234" i="30"/>
  <c r="C235" i="30"/>
  <c r="C228" i="30"/>
  <c r="C201" i="30"/>
  <c r="D206" i="30" s="1"/>
  <c r="C192" i="30"/>
  <c r="D193" i="30" s="1"/>
  <c r="C183" i="30"/>
  <c r="D190" i="30" s="1"/>
  <c r="C174" i="30"/>
  <c r="D181" i="30" s="1"/>
  <c r="C165" i="30"/>
  <c r="D170" i="30" s="1"/>
  <c r="C156" i="30"/>
  <c r="D158" i="30" s="1"/>
  <c r="C147" i="30"/>
  <c r="D150" i="30" s="1"/>
  <c r="C138" i="30"/>
  <c r="D141" i="30" s="1"/>
  <c r="C129" i="30"/>
  <c r="D134" i="30" s="1"/>
  <c r="C120" i="30"/>
  <c r="D121" i="30" s="1"/>
  <c r="C111" i="30"/>
  <c r="D118" i="30" s="1"/>
  <c r="C102" i="30"/>
  <c r="D109" i="30" s="1"/>
  <c r="C93" i="30"/>
  <c r="D98" i="30" s="1"/>
  <c r="C84" i="30"/>
  <c r="D86" i="30" s="1"/>
  <c r="C75" i="30"/>
  <c r="D78" i="30" s="1"/>
  <c r="C66" i="30"/>
  <c r="D70" i="30" s="1"/>
  <c r="C57" i="30"/>
  <c r="D62" i="30" s="1"/>
  <c r="C48" i="30"/>
  <c r="D49" i="30" s="1"/>
  <c r="C39" i="30"/>
  <c r="D46" i="30" s="1"/>
  <c r="C30" i="30"/>
  <c r="D37" i="30" s="1"/>
  <c r="C21" i="30"/>
  <c r="D25" i="30" s="1"/>
  <c r="C55" i="29"/>
  <c r="C54" i="29"/>
  <c r="C53" i="29"/>
  <c r="C49" i="29"/>
  <c r="D50" i="29" s="1"/>
  <c r="C45" i="29"/>
  <c r="C41" i="29"/>
  <c r="D44" i="29" s="1"/>
  <c r="D40" i="29"/>
  <c r="D39" i="29"/>
  <c r="D38" i="29"/>
  <c r="C37" i="29"/>
  <c r="C33" i="29"/>
  <c r="D36" i="29" s="1"/>
  <c r="C29" i="29"/>
  <c r="D31" i="29" s="1"/>
  <c r="C25" i="29"/>
  <c r="D28" i="29" s="1"/>
  <c r="C21" i="29"/>
  <c r="D23" i="29" s="1"/>
  <c r="C55" i="28"/>
  <c r="C54" i="28"/>
  <c r="C53" i="28"/>
  <c r="C49" i="28"/>
  <c r="D50" i="28" s="1"/>
  <c r="C45" i="28"/>
  <c r="D48" i="28" s="1"/>
  <c r="D43" i="28"/>
  <c r="C41" i="28"/>
  <c r="D44" i="28" s="1"/>
  <c r="C37" i="28"/>
  <c r="D39" i="28" s="1"/>
  <c r="C33" i="28"/>
  <c r="D35" i="28" s="1"/>
  <c r="C29" i="28"/>
  <c r="D31" i="28" s="1"/>
  <c r="C25" i="28"/>
  <c r="D28" i="28" s="1"/>
  <c r="C21" i="28"/>
  <c r="D22" i="28" s="1"/>
  <c r="D56" i="27"/>
  <c r="C55" i="27"/>
  <c r="C54" i="27"/>
  <c r="C53" i="27"/>
  <c r="C49" i="27"/>
  <c r="C45" i="27"/>
  <c r="D47" i="27" s="1"/>
  <c r="C41" i="27"/>
  <c r="D43" i="27" s="1"/>
  <c r="C37" i="27"/>
  <c r="D40" i="27" s="1"/>
  <c r="C33" i="27"/>
  <c r="D34" i="27" s="1"/>
  <c r="C29" i="27"/>
  <c r="C25" i="27"/>
  <c r="D28" i="27" s="1"/>
  <c r="C21" i="27"/>
  <c r="D24" i="27" s="1"/>
  <c r="C31" i="26"/>
  <c r="C30" i="26"/>
  <c r="C29" i="26"/>
  <c r="C25" i="26"/>
  <c r="D27" i="26" s="1"/>
  <c r="C21" i="26"/>
  <c r="C31" i="25"/>
  <c r="C30" i="25"/>
  <c r="C29" i="25"/>
  <c r="C25" i="25"/>
  <c r="D28" i="25" s="1"/>
  <c r="D23" i="25"/>
  <c r="C21" i="25"/>
  <c r="D24" i="25" s="1"/>
  <c r="C31" i="24"/>
  <c r="C30" i="24"/>
  <c r="C29" i="24"/>
  <c r="C25" i="24"/>
  <c r="D26" i="24" s="1"/>
  <c r="C21" i="24"/>
  <c r="D23" i="24" s="1"/>
  <c r="C91" i="23"/>
  <c r="D32" i="37" l="1"/>
  <c r="D31" i="37"/>
  <c r="D29" i="37"/>
  <c r="D30" i="37"/>
  <c r="D23" i="37"/>
  <c r="D26" i="37"/>
  <c r="C37" i="37"/>
  <c r="D35" i="37" s="1"/>
  <c r="D24" i="37"/>
  <c r="D25" i="37"/>
  <c r="D24" i="36"/>
  <c r="D60" i="36"/>
  <c r="D26" i="36"/>
  <c r="D28" i="36"/>
  <c r="D22" i="36"/>
  <c r="D29" i="36"/>
  <c r="D23" i="36"/>
  <c r="D30" i="36"/>
  <c r="D31" i="36"/>
  <c r="D42" i="35"/>
  <c r="D41" i="35"/>
  <c r="C49" i="35"/>
  <c r="F72" i="35" s="1"/>
  <c r="D34" i="35"/>
  <c r="D35" i="35"/>
  <c r="D36" i="35"/>
  <c r="D38" i="35"/>
  <c r="D23" i="35"/>
  <c r="D30" i="35"/>
  <c r="D44" i="35"/>
  <c r="D22" i="35"/>
  <c r="D29" i="35"/>
  <c r="D43" i="35"/>
  <c r="D24" i="35"/>
  <c r="D31" i="35"/>
  <c r="D28" i="35"/>
  <c r="D25" i="35"/>
  <c r="D26" i="35"/>
  <c r="D22" i="34"/>
  <c r="D30" i="34"/>
  <c r="D26" i="34"/>
  <c r="D34" i="34"/>
  <c r="C35" i="33"/>
  <c r="F55" i="33" s="1"/>
  <c r="D23" i="33"/>
  <c r="D29" i="33"/>
  <c r="D25" i="33"/>
  <c r="D31" i="33"/>
  <c r="D26" i="32"/>
  <c r="D28" i="32"/>
  <c r="D29" i="32"/>
  <c r="D25" i="32"/>
  <c r="D32" i="32"/>
  <c r="D22" i="32"/>
  <c r="D23" i="32"/>
  <c r="D30" i="32"/>
  <c r="C50" i="31"/>
  <c r="D28" i="31"/>
  <c r="D32" i="31"/>
  <c r="D29" i="31"/>
  <c r="D31" i="31"/>
  <c r="D38" i="31"/>
  <c r="D35" i="31"/>
  <c r="D37" i="31"/>
  <c r="D26" i="31"/>
  <c r="D36" i="31"/>
  <c r="D22" i="31"/>
  <c r="D23" i="31"/>
  <c r="D42" i="31"/>
  <c r="D24" i="31"/>
  <c r="D43" i="31"/>
  <c r="D44" i="31"/>
  <c r="D40" i="31"/>
  <c r="D26" i="30"/>
  <c r="D29" i="30"/>
  <c r="D69" i="30"/>
  <c r="D101" i="30"/>
  <c r="D173" i="30"/>
  <c r="D28" i="30"/>
  <c r="D36" i="30"/>
  <c r="D44" i="30"/>
  <c r="D68" i="30"/>
  <c r="D100" i="30"/>
  <c r="D108" i="30"/>
  <c r="D116" i="30"/>
  <c r="D140" i="30"/>
  <c r="D172" i="30"/>
  <c r="D180" i="30"/>
  <c r="D188" i="30"/>
  <c r="D213" i="30"/>
  <c r="D27" i="30"/>
  <c r="D35" i="30"/>
  <c r="D43" i="30"/>
  <c r="D51" i="30"/>
  <c r="D59" i="30"/>
  <c r="D83" i="30"/>
  <c r="D91" i="30"/>
  <c r="D99" i="30"/>
  <c r="D107" i="30"/>
  <c r="D115" i="30"/>
  <c r="D123" i="30"/>
  <c r="D131" i="30"/>
  <c r="D155" i="30"/>
  <c r="D163" i="30"/>
  <c r="D171" i="30"/>
  <c r="D179" i="30"/>
  <c r="D187" i="30"/>
  <c r="D195" i="30"/>
  <c r="D203" i="30"/>
  <c r="D212" i="30"/>
  <c r="D105" i="30"/>
  <c r="D145" i="30"/>
  <c r="D218" i="30"/>
  <c r="D24" i="30"/>
  <c r="D96" i="30"/>
  <c r="D217" i="30"/>
  <c r="D33" i="30"/>
  <c r="D73" i="30"/>
  <c r="D97" i="30"/>
  <c r="D80" i="30"/>
  <c r="D176" i="30"/>
  <c r="D23" i="30"/>
  <c r="D47" i="30"/>
  <c r="D55" i="30"/>
  <c r="D71" i="30"/>
  <c r="D79" i="30"/>
  <c r="D87" i="30"/>
  <c r="D95" i="30"/>
  <c r="D119" i="30"/>
  <c r="D127" i="30"/>
  <c r="D135" i="30"/>
  <c r="D143" i="30"/>
  <c r="D151" i="30"/>
  <c r="D159" i="30"/>
  <c r="D167" i="30"/>
  <c r="D191" i="30"/>
  <c r="D199" i="30"/>
  <c r="D207" i="30"/>
  <c r="D216" i="30"/>
  <c r="D169" i="30"/>
  <c r="D177" i="30"/>
  <c r="D32" i="30"/>
  <c r="D72" i="30"/>
  <c r="D104" i="30"/>
  <c r="D144" i="30"/>
  <c r="D152" i="30"/>
  <c r="D168" i="30"/>
  <c r="D38" i="30"/>
  <c r="D54" i="30"/>
  <c r="D110" i="30"/>
  <c r="D126" i="30"/>
  <c r="D142" i="30"/>
  <c r="D182" i="30"/>
  <c r="D198" i="30"/>
  <c r="D215" i="30"/>
  <c r="D40" i="30"/>
  <c r="D148" i="30"/>
  <c r="D184" i="30"/>
  <c r="D175" i="30"/>
  <c r="D31" i="30"/>
  <c r="D139" i="30"/>
  <c r="D67" i="30"/>
  <c r="D112" i="30"/>
  <c r="D211" i="30"/>
  <c r="D103" i="30"/>
  <c r="D76" i="30"/>
  <c r="D22" i="30"/>
  <c r="D94" i="30"/>
  <c r="D166" i="30"/>
  <c r="C219" i="30"/>
  <c r="D85" i="30"/>
  <c r="D157" i="30"/>
  <c r="D58" i="30"/>
  <c r="D130" i="30"/>
  <c r="D202" i="30"/>
  <c r="D51" i="29"/>
  <c r="D52" i="29"/>
  <c r="D43" i="29"/>
  <c r="D42" i="29"/>
  <c r="D32" i="29"/>
  <c r="D27" i="29"/>
  <c r="D26" i="29"/>
  <c r="C56" i="29"/>
  <c r="G71" i="29" s="1"/>
  <c r="D22" i="29"/>
  <c r="D46" i="29"/>
  <c r="D34" i="29"/>
  <c r="D47" i="29"/>
  <c r="D35" i="29"/>
  <c r="D48" i="29"/>
  <c r="D24" i="29"/>
  <c r="D30" i="29"/>
  <c r="D51" i="28"/>
  <c r="D42" i="28"/>
  <c r="D32" i="28"/>
  <c r="D30" i="28"/>
  <c r="D38" i="28"/>
  <c r="D26" i="28"/>
  <c r="D27" i="28"/>
  <c r="D36" i="28"/>
  <c r="D24" i="28"/>
  <c r="D23" i="28"/>
  <c r="C56" i="28"/>
  <c r="D37" i="28" s="1"/>
  <c r="D40" i="28"/>
  <c r="D46" i="28"/>
  <c r="D52" i="28"/>
  <c r="D34" i="28"/>
  <c r="D47" i="28"/>
  <c r="C56" i="27"/>
  <c r="D46" i="27"/>
  <c r="D48" i="27"/>
  <c r="D36" i="27"/>
  <c r="D35" i="27"/>
  <c r="D23" i="27"/>
  <c r="D22" i="27"/>
  <c r="D42" i="27"/>
  <c r="D44" i="27"/>
  <c r="D31" i="27"/>
  <c r="D32" i="27"/>
  <c r="D38" i="27"/>
  <c r="D51" i="27"/>
  <c r="D26" i="27"/>
  <c r="D39" i="27"/>
  <c r="D27" i="27"/>
  <c r="D30" i="27"/>
  <c r="C32" i="26"/>
  <c r="D52" i="26" s="1"/>
  <c r="D28" i="26"/>
  <c r="D23" i="26"/>
  <c r="D22" i="26"/>
  <c r="D24" i="26"/>
  <c r="C54" i="26"/>
  <c r="D53" i="26"/>
  <c r="D21" i="26"/>
  <c r="D26" i="26"/>
  <c r="D22" i="25"/>
  <c r="D26" i="25"/>
  <c r="D27" i="25"/>
  <c r="C32" i="25"/>
  <c r="D21" i="25" s="1"/>
  <c r="D24" i="24"/>
  <c r="D28" i="24"/>
  <c r="D27" i="24"/>
  <c r="D22" i="24"/>
  <c r="C32" i="24"/>
  <c r="D30" i="24" s="1"/>
  <c r="C90" i="23"/>
  <c r="C89" i="23"/>
  <c r="C88" i="23"/>
  <c r="C84" i="23"/>
  <c r="D85" i="23" s="1"/>
  <c r="C81" i="23"/>
  <c r="D83" i="23" s="1"/>
  <c r="D80" i="23"/>
  <c r="C78" i="23"/>
  <c r="D79" i="23" s="1"/>
  <c r="C75" i="23"/>
  <c r="D74" i="23"/>
  <c r="C72" i="23"/>
  <c r="D73" i="23" s="1"/>
  <c r="C69" i="23"/>
  <c r="D71" i="23" s="1"/>
  <c r="C66" i="23"/>
  <c r="D67" i="23" s="1"/>
  <c r="C63" i="23"/>
  <c r="D65" i="23" s="1"/>
  <c r="D62" i="23"/>
  <c r="C60" i="23"/>
  <c r="D61" i="23" s="1"/>
  <c r="C57" i="23"/>
  <c r="D58" i="23" s="1"/>
  <c r="D56" i="23"/>
  <c r="C54" i="23"/>
  <c r="D55" i="23" s="1"/>
  <c r="C51" i="23"/>
  <c r="D53" i="23" s="1"/>
  <c r="C48" i="23"/>
  <c r="D49" i="23" s="1"/>
  <c r="D47" i="23"/>
  <c r="D46" i="23"/>
  <c r="C45" i="23"/>
  <c r="C42" i="23"/>
  <c r="D43" i="23" s="1"/>
  <c r="C39" i="23"/>
  <c r="D41" i="23" s="1"/>
  <c r="C36" i="23"/>
  <c r="D37" i="23" s="1"/>
  <c r="C33" i="23"/>
  <c r="D35" i="23" s="1"/>
  <c r="D32" i="23"/>
  <c r="D31" i="23"/>
  <c r="C30" i="23"/>
  <c r="C27" i="23"/>
  <c r="D28" i="23" s="1"/>
  <c r="C24" i="23"/>
  <c r="D25" i="23" s="1"/>
  <c r="C21" i="23"/>
  <c r="D23" i="23" s="1"/>
  <c r="C114" i="21"/>
  <c r="C115" i="21"/>
  <c r="C113" i="21"/>
  <c r="C112" i="21"/>
  <c r="C111" i="21"/>
  <c r="C110" i="21"/>
  <c r="C105" i="21"/>
  <c r="D108" i="21" s="1"/>
  <c r="D104" i="21"/>
  <c r="D103" i="21"/>
  <c r="D102" i="21"/>
  <c r="C101" i="21"/>
  <c r="C97" i="21"/>
  <c r="D99" i="21" s="1"/>
  <c r="D96" i="21"/>
  <c r="C93" i="21"/>
  <c r="D95" i="21" s="1"/>
  <c r="D92" i="21"/>
  <c r="D91" i="21"/>
  <c r="C89" i="21"/>
  <c r="D90" i="21" s="1"/>
  <c r="C85" i="21"/>
  <c r="D88" i="21" s="1"/>
  <c r="C81" i="21"/>
  <c r="D84" i="21" s="1"/>
  <c r="C77" i="21"/>
  <c r="D80" i="21" s="1"/>
  <c r="C73" i="21"/>
  <c r="D76" i="21" s="1"/>
  <c r="D72" i="21"/>
  <c r="D71" i="21"/>
  <c r="D70" i="21"/>
  <c r="C69" i="21"/>
  <c r="C65" i="21"/>
  <c r="D67" i="21" s="1"/>
  <c r="C61" i="21"/>
  <c r="D63" i="21" s="1"/>
  <c r="C57" i="21"/>
  <c r="D60" i="21" s="1"/>
  <c r="C53" i="21"/>
  <c r="D54" i="21" s="1"/>
  <c r="C49" i="21"/>
  <c r="D52" i="21" s="1"/>
  <c r="C45" i="21"/>
  <c r="D46" i="21" s="1"/>
  <c r="C41" i="21"/>
  <c r="D44" i="21" s="1"/>
  <c r="C37" i="21"/>
  <c r="D39" i="21" s="1"/>
  <c r="C33" i="21"/>
  <c r="D35" i="21" s="1"/>
  <c r="C29" i="21"/>
  <c r="D31" i="21" s="1"/>
  <c r="C25" i="21"/>
  <c r="D28" i="21" s="1"/>
  <c r="C21" i="21"/>
  <c r="D22" i="21" s="1"/>
  <c r="D114" i="19"/>
  <c r="D115" i="19"/>
  <c r="D113" i="19"/>
  <c r="C115" i="20"/>
  <c r="C114" i="20"/>
  <c r="C113" i="20"/>
  <c r="C112" i="20"/>
  <c r="C111" i="20"/>
  <c r="C110" i="20"/>
  <c r="C105" i="20"/>
  <c r="D107" i="20" s="1"/>
  <c r="D104" i="20"/>
  <c r="D103" i="20"/>
  <c r="D102" i="20"/>
  <c r="C101" i="20"/>
  <c r="C97" i="20"/>
  <c r="D100" i="20" s="1"/>
  <c r="C93" i="20"/>
  <c r="D94" i="20" s="1"/>
  <c r="D92" i="20"/>
  <c r="D91" i="20"/>
  <c r="D90" i="20"/>
  <c r="C89" i="20"/>
  <c r="C85" i="20"/>
  <c r="D88" i="20" s="1"/>
  <c r="D84" i="20"/>
  <c r="D83" i="20"/>
  <c r="D82" i="20"/>
  <c r="C81" i="20"/>
  <c r="C77" i="20"/>
  <c r="D79" i="20" s="1"/>
  <c r="C73" i="20"/>
  <c r="D75" i="20" s="1"/>
  <c r="C69" i="20"/>
  <c r="D72" i="20" s="1"/>
  <c r="C65" i="20"/>
  <c r="D67" i="20" s="1"/>
  <c r="D64" i="20"/>
  <c r="C61" i="20"/>
  <c r="D62" i="20" s="1"/>
  <c r="C57" i="20"/>
  <c r="D59" i="20" s="1"/>
  <c r="C53" i="20"/>
  <c r="D56" i="20" s="1"/>
  <c r="C49" i="20"/>
  <c r="D52" i="20" s="1"/>
  <c r="C45" i="20"/>
  <c r="D48" i="20" s="1"/>
  <c r="C41" i="20"/>
  <c r="D43" i="20" s="1"/>
  <c r="D40" i="20"/>
  <c r="D39" i="20"/>
  <c r="D38" i="20"/>
  <c r="C37" i="20"/>
  <c r="C33" i="20"/>
  <c r="D36" i="20" s="1"/>
  <c r="C29" i="20"/>
  <c r="D30" i="20" s="1"/>
  <c r="C25" i="20"/>
  <c r="D27" i="20" s="1"/>
  <c r="C21" i="20"/>
  <c r="D24" i="20" s="1"/>
  <c r="N107" i="3"/>
  <c r="M107" i="3"/>
  <c r="L107" i="3"/>
  <c r="K107" i="3"/>
  <c r="J107" i="3"/>
  <c r="I107" i="3"/>
  <c r="H107" i="3"/>
  <c r="G107" i="3"/>
  <c r="F107" i="3"/>
  <c r="E107" i="3"/>
  <c r="D107" i="3"/>
  <c r="C107" i="3"/>
  <c r="N106" i="3"/>
  <c r="N108" i="3" s="1"/>
  <c r="M106" i="3"/>
  <c r="M108" i="3" s="1"/>
  <c r="L106" i="3"/>
  <c r="L108" i="3" s="1"/>
  <c r="K106" i="3"/>
  <c r="K108" i="3" s="1"/>
  <c r="J106" i="3"/>
  <c r="J108" i="3" s="1"/>
  <c r="I106" i="3"/>
  <c r="I108" i="3" s="1"/>
  <c r="H106" i="3"/>
  <c r="H108" i="3" s="1"/>
  <c r="G106" i="3"/>
  <c r="G108" i="3" s="1"/>
  <c r="F106" i="3"/>
  <c r="F108" i="3" s="1"/>
  <c r="E106" i="3"/>
  <c r="E108" i="3" s="1"/>
  <c r="D106" i="3"/>
  <c r="D108" i="3" s="1"/>
  <c r="C106" i="3"/>
  <c r="C108" i="3" s="1"/>
  <c r="M107" i="2"/>
  <c r="M106" i="2"/>
  <c r="L107" i="2"/>
  <c r="L106" i="2"/>
  <c r="K107" i="2"/>
  <c r="K106" i="2"/>
  <c r="J107" i="2"/>
  <c r="J106" i="2"/>
  <c r="I107" i="2"/>
  <c r="I106" i="2"/>
  <c r="H107" i="2"/>
  <c r="G107" i="2"/>
  <c r="H106" i="2"/>
  <c r="G106" i="2"/>
  <c r="N131" i="19"/>
  <c r="N132" i="19"/>
  <c r="M131" i="19"/>
  <c r="M132" i="19"/>
  <c r="M130" i="19"/>
  <c r="L131" i="19"/>
  <c r="L132" i="19"/>
  <c r="L130" i="19"/>
  <c r="K131" i="19"/>
  <c r="K132" i="19"/>
  <c r="K130" i="19"/>
  <c r="J131" i="19"/>
  <c r="J132" i="19"/>
  <c r="I131" i="19"/>
  <c r="I132" i="19"/>
  <c r="J130" i="19"/>
  <c r="I130" i="19"/>
  <c r="H131" i="19"/>
  <c r="H132" i="19"/>
  <c r="H130" i="19"/>
  <c r="G131" i="19"/>
  <c r="G132" i="19"/>
  <c r="G130" i="19"/>
  <c r="F131" i="19"/>
  <c r="F132" i="19"/>
  <c r="E131" i="19"/>
  <c r="E132" i="19"/>
  <c r="D131" i="19"/>
  <c r="D132" i="19"/>
  <c r="C131" i="19"/>
  <c r="C132" i="19"/>
  <c r="D111" i="19"/>
  <c r="D112" i="19"/>
  <c r="D107" i="19"/>
  <c r="D108" i="19"/>
  <c r="D103" i="19"/>
  <c r="D104" i="19"/>
  <c r="D99" i="19"/>
  <c r="D100" i="19"/>
  <c r="D95" i="19"/>
  <c r="D96" i="19"/>
  <c r="D91" i="19"/>
  <c r="D92" i="19"/>
  <c r="D87" i="19"/>
  <c r="D88" i="19"/>
  <c r="D83" i="19"/>
  <c r="D84" i="19"/>
  <c r="D79" i="19"/>
  <c r="D80" i="19"/>
  <c r="D75" i="19"/>
  <c r="D76" i="19"/>
  <c r="D71" i="19"/>
  <c r="D72" i="19"/>
  <c r="D67" i="19"/>
  <c r="D68" i="19"/>
  <c r="D63" i="19"/>
  <c r="D64" i="19"/>
  <c r="D59" i="19"/>
  <c r="D60" i="19"/>
  <c r="D55" i="19"/>
  <c r="D56" i="19"/>
  <c r="D54" i="19"/>
  <c r="D51" i="19"/>
  <c r="D52" i="19"/>
  <c r="D47" i="19"/>
  <c r="D48" i="19"/>
  <c r="D43" i="19"/>
  <c r="D44" i="19"/>
  <c r="D39" i="19"/>
  <c r="D40" i="19"/>
  <c r="D35" i="19"/>
  <c r="D36" i="19"/>
  <c r="D34" i="19"/>
  <c r="D31" i="19"/>
  <c r="D32" i="19"/>
  <c r="D27" i="19"/>
  <c r="D28" i="19"/>
  <c r="D23" i="19"/>
  <c r="D24" i="19"/>
  <c r="C115" i="19"/>
  <c r="C113" i="19"/>
  <c r="C111" i="19"/>
  <c r="C112" i="19"/>
  <c r="C114" i="19"/>
  <c r="C110" i="19"/>
  <c r="C105" i="19"/>
  <c r="C101" i="19"/>
  <c r="D102" i="19" s="1"/>
  <c r="C97" i="19"/>
  <c r="C93" i="19"/>
  <c r="D94" i="19" s="1"/>
  <c r="C89" i="19"/>
  <c r="C85" i="19"/>
  <c r="D86" i="19" s="1"/>
  <c r="C81" i="19"/>
  <c r="C77" i="19"/>
  <c r="D78" i="19" s="1"/>
  <c r="C73" i="19"/>
  <c r="C69" i="19"/>
  <c r="C65" i="19"/>
  <c r="C61" i="19"/>
  <c r="D62" i="19" s="1"/>
  <c r="C57" i="19"/>
  <c r="C53" i="19"/>
  <c r="C49" i="19"/>
  <c r="C45" i="19"/>
  <c r="D46" i="19" s="1"/>
  <c r="C41" i="19"/>
  <c r="C37" i="19"/>
  <c r="C33" i="19"/>
  <c r="C29" i="19"/>
  <c r="D30" i="19" s="1"/>
  <c r="C25" i="19"/>
  <c r="C21" i="19"/>
  <c r="C22" i="18"/>
  <c r="D21" i="18" s="1"/>
  <c r="C19" i="18"/>
  <c r="C16" i="18"/>
  <c r="D17" i="18" s="1"/>
  <c r="C25" i="17"/>
  <c r="D27" i="17" s="1"/>
  <c r="C22" i="17"/>
  <c r="C19" i="17"/>
  <c r="D21" i="17" s="1"/>
  <c r="C16" i="17"/>
  <c r="D38" i="16"/>
  <c r="C38" i="16"/>
  <c r="C34" i="16"/>
  <c r="C35" i="16"/>
  <c r="C36" i="16"/>
  <c r="C37" i="16"/>
  <c r="C33" i="16"/>
  <c r="C27" i="16"/>
  <c r="D29" i="16" s="1"/>
  <c r="C21" i="16"/>
  <c r="D22" i="16" s="1"/>
  <c r="C33" i="8"/>
  <c r="D34" i="8" s="1"/>
  <c r="D36" i="8"/>
  <c r="D37" i="8"/>
  <c r="C35" i="15"/>
  <c r="C34" i="15"/>
  <c r="C33" i="15"/>
  <c r="C29" i="15"/>
  <c r="D31" i="15" s="1"/>
  <c r="C25" i="15"/>
  <c r="D27" i="15" s="1"/>
  <c r="C21" i="15"/>
  <c r="D24" i="15" s="1"/>
  <c r="C35" i="14"/>
  <c r="C34" i="14"/>
  <c r="C33" i="14"/>
  <c r="C29" i="14"/>
  <c r="D32" i="14" s="1"/>
  <c r="C25" i="14"/>
  <c r="D26" i="14" s="1"/>
  <c r="C21" i="14"/>
  <c r="C35" i="13"/>
  <c r="C34" i="13"/>
  <c r="C33" i="13"/>
  <c r="C29" i="13"/>
  <c r="D32" i="13" s="1"/>
  <c r="C25" i="13"/>
  <c r="D28" i="13" s="1"/>
  <c r="C21" i="13"/>
  <c r="D22" i="13" s="1"/>
  <c r="C35" i="12"/>
  <c r="C34" i="12"/>
  <c r="C33" i="12"/>
  <c r="C29" i="12"/>
  <c r="D32" i="12" s="1"/>
  <c r="C25" i="12"/>
  <c r="D28" i="12" s="1"/>
  <c r="C21" i="12"/>
  <c r="D22" i="12" s="1"/>
  <c r="C35" i="11"/>
  <c r="C34" i="11"/>
  <c r="C33" i="11"/>
  <c r="C29" i="11"/>
  <c r="D32" i="11" s="1"/>
  <c r="C25" i="11"/>
  <c r="D28" i="11" s="1"/>
  <c r="C21" i="11"/>
  <c r="D22" i="11" s="1"/>
  <c r="C35" i="10"/>
  <c r="C34" i="10"/>
  <c r="C33" i="10"/>
  <c r="C29" i="10"/>
  <c r="D32" i="10" s="1"/>
  <c r="C25" i="10"/>
  <c r="D27" i="10" s="1"/>
  <c r="C21" i="10"/>
  <c r="D22" i="10" s="1"/>
  <c r="C43" i="9"/>
  <c r="C42" i="9"/>
  <c r="C41" i="9"/>
  <c r="C40" i="9"/>
  <c r="C39" i="9"/>
  <c r="C33" i="9"/>
  <c r="D36" i="9" s="1"/>
  <c r="C27" i="9"/>
  <c r="D29" i="9" s="1"/>
  <c r="C21" i="9"/>
  <c r="D26" i="9" s="1"/>
  <c r="C43" i="8"/>
  <c r="C42" i="8"/>
  <c r="C41" i="8"/>
  <c r="C40" i="8"/>
  <c r="C39" i="8"/>
  <c r="C27" i="8"/>
  <c r="D28" i="8" s="1"/>
  <c r="C21" i="8"/>
  <c r="C33" i="7"/>
  <c r="D36" i="7" s="1"/>
  <c r="C43" i="7"/>
  <c r="C42" i="7"/>
  <c r="C41" i="7"/>
  <c r="C40" i="7"/>
  <c r="C39" i="7"/>
  <c r="C27" i="7"/>
  <c r="D29" i="7" s="1"/>
  <c r="C21" i="7"/>
  <c r="D22" i="7" s="1"/>
  <c r="D21" i="37" l="1"/>
  <c r="D36" i="37"/>
  <c r="D61" i="37"/>
  <c r="D57" i="37"/>
  <c r="C61" i="37"/>
  <c r="C57" i="37"/>
  <c r="D27" i="37"/>
  <c r="D37" i="37" s="1"/>
  <c r="D60" i="37"/>
  <c r="C59" i="37"/>
  <c r="C58" i="37"/>
  <c r="C60" i="37"/>
  <c r="D59" i="37"/>
  <c r="D58" i="37"/>
  <c r="D34" i="37"/>
  <c r="D33" i="37"/>
  <c r="D36" i="36"/>
  <c r="D21" i="36"/>
  <c r="D61" i="36"/>
  <c r="C60" i="36"/>
  <c r="D57" i="36"/>
  <c r="C61" i="36"/>
  <c r="C59" i="36"/>
  <c r="D33" i="36"/>
  <c r="D59" i="36"/>
  <c r="D34" i="36"/>
  <c r="D27" i="36"/>
  <c r="C58" i="36"/>
  <c r="D35" i="36"/>
  <c r="D58" i="36"/>
  <c r="C57" i="36"/>
  <c r="E69" i="35"/>
  <c r="D70" i="35"/>
  <c r="D21" i="35"/>
  <c r="E73" i="35"/>
  <c r="C73" i="35"/>
  <c r="C69" i="35"/>
  <c r="C70" i="35"/>
  <c r="F69" i="35"/>
  <c r="D73" i="35"/>
  <c r="D71" i="35"/>
  <c r="D69" i="35"/>
  <c r="E71" i="35"/>
  <c r="D45" i="35"/>
  <c r="D27" i="35"/>
  <c r="F71" i="35"/>
  <c r="C72" i="35"/>
  <c r="D72" i="35"/>
  <c r="D39" i="35"/>
  <c r="F73" i="35"/>
  <c r="D33" i="35"/>
  <c r="E70" i="35"/>
  <c r="D47" i="35"/>
  <c r="F70" i="35"/>
  <c r="D46" i="35"/>
  <c r="E72" i="35"/>
  <c r="D48" i="35"/>
  <c r="C71" i="35"/>
  <c r="D33" i="34"/>
  <c r="D21" i="34"/>
  <c r="D29" i="34"/>
  <c r="C60" i="34"/>
  <c r="C63" i="34" s="1"/>
  <c r="E60" i="34"/>
  <c r="F60" i="34"/>
  <c r="F63" i="34" s="1"/>
  <c r="D25" i="34"/>
  <c r="D60" i="34"/>
  <c r="D37" i="34"/>
  <c r="D55" i="33"/>
  <c r="C56" i="33"/>
  <c r="D30" i="33"/>
  <c r="D56" i="33"/>
  <c r="E55" i="33"/>
  <c r="D27" i="33"/>
  <c r="D33" i="33"/>
  <c r="D24" i="33"/>
  <c r="E56" i="33"/>
  <c r="D21" i="33"/>
  <c r="C55" i="33"/>
  <c r="F56" i="33"/>
  <c r="F57" i="33" s="1"/>
  <c r="D34" i="33"/>
  <c r="F56" i="32"/>
  <c r="D56" i="32"/>
  <c r="E56" i="32"/>
  <c r="F55" i="32"/>
  <c r="D24" i="32"/>
  <c r="E55" i="32"/>
  <c r="D55" i="32"/>
  <c r="C55" i="32"/>
  <c r="C56" i="32"/>
  <c r="D27" i="32"/>
  <c r="D21" i="32"/>
  <c r="D34" i="32"/>
  <c r="D33" i="32"/>
  <c r="E73" i="31"/>
  <c r="E71" i="31"/>
  <c r="D27" i="31"/>
  <c r="C73" i="31"/>
  <c r="C71" i="31"/>
  <c r="D70" i="31"/>
  <c r="D46" i="31"/>
  <c r="D73" i="31"/>
  <c r="D71" i="31"/>
  <c r="D39" i="31"/>
  <c r="D74" i="31"/>
  <c r="C74" i="31"/>
  <c r="C70" i="31"/>
  <c r="D21" i="31"/>
  <c r="D50" i="31" s="1"/>
  <c r="F74" i="31"/>
  <c r="F72" i="31"/>
  <c r="F70" i="31"/>
  <c r="E74" i="31"/>
  <c r="E72" i="31"/>
  <c r="E70" i="31"/>
  <c r="D72" i="31"/>
  <c r="C72" i="31"/>
  <c r="F73" i="31"/>
  <c r="F71" i="31"/>
  <c r="D47" i="31"/>
  <c r="D33" i="31"/>
  <c r="D45" i="31"/>
  <c r="D48" i="31"/>
  <c r="D49" i="31"/>
  <c r="D222" i="30"/>
  <c r="D227" i="30"/>
  <c r="D226" i="30"/>
  <c r="D221" i="30"/>
  <c r="D223" i="30"/>
  <c r="D224" i="30"/>
  <c r="D225" i="30"/>
  <c r="D220" i="30"/>
  <c r="C236" i="30"/>
  <c r="J71" i="29"/>
  <c r="I71" i="29"/>
  <c r="G72" i="29"/>
  <c r="D33" i="29"/>
  <c r="J72" i="29"/>
  <c r="D41" i="29"/>
  <c r="E71" i="29"/>
  <c r="D55" i="29"/>
  <c r="D29" i="29"/>
  <c r="D45" i="29"/>
  <c r="C70" i="29"/>
  <c r="E70" i="29"/>
  <c r="F71" i="29"/>
  <c r="D53" i="29"/>
  <c r="D54" i="29"/>
  <c r="C71" i="29"/>
  <c r="E72" i="29"/>
  <c r="H70" i="29"/>
  <c r="D25" i="29"/>
  <c r="C72" i="29"/>
  <c r="F70" i="29"/>
  <c r="H71" i="29"/>
  <c r="I70" i="29"/>
  <c r="D70" i="29"/>
  <c r="F72" i="29"/>
  <c r="H72" i="29"/>
  <c r="I72" i="29"/>
  <c r="D71" i="29"/>
  <c r="G70" i="29"/>
  <c r="D37" i="29"/>
  <c r="D49" i="29"/>
  <c r="D21" i="29"/>
  <c r="J70" i="29"/>
  <c r="D72" i="29"/>
  <c r="D45" i="28"/>
  <c r="D49" i="28"/>
  <c r="D41" i="28"/>
  <c r="D55" i="28"/>
  <c r="D33" i="28"/>
  <c r="H72" i="28"/>
  <c r="H71" i="28"/>
  <c r="H70" i="28"/>
  <c r="G72" i="28"/>
  <c r="G71" i="28"/>
  <c r="G70" i="28"/>
  <c r="F72" i="28"/>
  <c r="F71" i="28"/>
  <c r="F70" i="28"/>
  <c r="D54" i="28"/>
  <c r="D29" i="28"/>
  <c r="D25" i="28"/>
  <c r="E72" i="28"/>
  <c r="E71" i="28"/>
  <c r="E70" i="28"/>
  <c r="D72" i="28"/>
  <c r="D71" i="28"/>
  <c r="D70" i="28"/>
  <c r="D53" i="28"/>
  <c r="D21" i="28"/>
  <c r="J72" i="28"/>
  <c r="J71" i="28"/>
  <c r="I71" i="28"/>
  <c r="I70" i="28"/>
  <c r="C72" i="28"/>
  <c r="C71" i="28"/>
  <c r="C70" i="28"/>
  <c r="J70" i="28"/>
  <c r="I72" i="28"/>
  <c r="D52" i="27"/>
  <c r="D49" i="27"/>
  <c r="D50" i="27"/>
  <c r="C53" i="26"/>
  <c r="D25" i="26"/>
  <c r="D32" i="26" s="1"/>
  <c r="D54" i="26"/>
  <c r="D29" i="26"/>
  <c r="D31" i="26"/>
  <c r="D30" i="26"/>
  <c r="C52" i="26"/>
  <c r="C55" i="26" s="1"/>
  <c r="D55" i="26"/>
  <c r="D25" i="25"/>
  <c r="D32" i="25" s="1"/>
  <c r="C53" i="25"/>
  <c r="C52" i="25"/>
  <c r="D54" i="25"/>
  <c r="C54" i="25"/>
  <c r="D53" i="25"/>
  <c r="D52" i="25"/>
  <c r="D31" i="25"/>
  <c r="D30" i="25"/>
  <c r="D29" i="25"/>
  <c r="D31" i="24"/>
  <c r="D52" i="24"/>
  <c r="C53" i="24"/>
  <c r="D54" i="24"/>
  <c r="C54" i="24"/>
  <c r="D53" i="24"/>
  <c r="C52" i="24"/>
  <c r="D25" i="24"/>
  <c r="D29" i="24"/>
  <c r="D21" i="24"/>
  <c r="D50" i="23"/>
  <c r="D86" i="23"/>
  <c r="D38" i="23"/>
  <c r="D68" i="23"/>
  <c r="D44" i="23"/>
  <c r="D26" i="23"/>
  <c r="D40" i="23"/>
  <c r="D52" i="23"/>
  <c r="D64" i="23"/>
  <c r="D70" i="23"/>
  <c r="D76" i="23"/>
  <c r="D82" i="23"/>
  <c r="D29" i="23"/>
  <c r="D59" i="23"/>
  <c r="D77" i="23"/>
  <c r="C87" i="23"/>
  <c r="D89" i="23" s="1"/>
  <c r="D22" i="23"/>
  <c r="D34" i="23"/>
  <c r="D82" i="21"/>
  <c r="D83" i="21"/>
  <c r="D64" i="21"/>
  <c r="D58" i="21"/>
  <c r="D59" i="21"/>
  <c r="D50" i="21"/>
  <c r="D51" i="21"/>
  <c r="D40" i="21"/>
  <c r="D38" i="21"/>
  <c r="D32" i="21"/>
  <c r="D26" i="21"/>
  <c r="D27" i="21"/>
  <c r="D60" i="20"/>
  <c r="D58" i="20"/>
  <c r="D96" i="20"/>
  <c r="D71" i="20"/>
  <c r="D70" i="20"/>
  <c r="D50" i="20"/>
  <c r="D51" i="20"/>
  <c r="D32" i="20"/>
  <c r="D28" i="20"/>
  <c r="D26" i="20"/>
  <c r="D34" i="21"/>
  <c r="D47" i="21"/>
  <c r="D66" i="21"/>
  <c r="D98" i="21"/>
  <c r="D48" i="21"/>
  <c r="D86" i="21"/>
  <c r="D23" i="21"/>
  <c r="D36" i="21"/>
  <c r="D42" i="21"/>
  <c r="D55" i="21"/>
  <c r="D68" i="21"/>
  <c r="D74" i="21"/>
  <c r="D87" i="21"/>
  <c r="D100" i="21"/>
  <c r="D106" i="21"/>
  <c r="D78" i="21"/>
  <c r="D24" i="21"/>
  <c r="D43" i="21"/>
  <c r="D56" i="21"/>
  <c r="D62" i="21"/>
  <c r="D75" i="21"/>
  <c r="D94" i="21"/>
  <c r="D107" i="21"/>
  <c r="C109" i="21"/>
  <c r="D110" i="21" s="1"/>
  <c r="D79" i="21"/>
  <c r="D30" i="21"/>
  <c r="D47" i="20"/>
  <c r="D54" i="20"/>
  <c r="D80" i="20"/>
  <c r="D86" i="20"/>
  <c r="D99" i="20"/>
  <c r="D31" i="20"/>
  <c r="D44" i="20"/>
  <c r="D63" i="20"/>
  <c r="D76" i="20"/>
  <c r="D95" i="20"/>
  <c r="D108" i="20"/>
  <c r="C109" i="20"/>
  <c r="D112" i="20" s="1"/>
  <c r="D66" i="20"/>
  <c r="D46" i="20"/>
  <c r="D78" i="20"/>
  <c r="D34" i="20"/>
  <c r="D98" i="20"/>
  <c r="D22" i="20"/>
  <c r="D35" i="20"/>
  <c r="D23" i="20"/>
  <c r="D42" i="20"/>
  <c r="D55" i="20"/>
  <c r="D68" i="20"/>
  <c r="D74" i="20"/>
  <c r="D87" i="20"/>
  <c r="D106" i="20"/>
  <c r="D26" i="19"/>
  <c r="D82" i="19"/>
  <c r="D98" i="19"/>
  <c r="D42" i="19"/>
  <c r="D58" i="19"/>
  <c r="D106" i="19"/>
  <c r="D50" i="19"/>
  <c r="D66" i="19"/>
  <c r="D74" i="19"/>
  <c r="D90" i="19"/>
  <c r="C109" i="19"/>
  <c r="D38" i="19"/>
  <c r="D22" i="19"/>
  <c r="D70" i="19"/>
  <c r="D23" i="18"/>
  <c r="D18" i="18"/>
  <c r="D24" i="18"/>
  <c r="C26" i="18"/>
  <c r="D16" i="18" s="1"/>
  <c r="D20" i="18"/>
  <c r="C29" i="17"/>
  <c r="D22" i="17" s="1"/>
  <c r="D18" i="17"/>
  <c r="D23" i="17"/>
  <c r="D24" i="17"/>
  <c r="D17" i="17"/>
  <c r="D20" i="17"/>
  <c r="D26" i="17"/>
  <c r="D24" i="16"/>
  <c r="D25" i="16"/>
  <c r="D26" i="16"/>
  <c r="D23" i="16"/>
  <c r="D28" i="16"/>
  <c r="D30" i="16"/>
  <c r="D31" i="16"/>
  <c r="D32" i="16"/>
  <c r="D34" i="16"/>
  <c r="D38" i="8"/>
  <c r="D35" i="8"/>
  <c r="D32" i="15"/>
  <c r="D30" i="15"/>
  <c r="D28" i="15"/>
  <c r="D23" i="15"/>
  <c r="D22" i="15"/>
  <c r="D26" i="15"/>
  <c r="C36" i="15"/>
  <c r="C36" i="14"/>
  <c r="D35" i="14" s="1"/>
  <c r="D27" i="14"/>
  <c r="D34" i="14"/>
  <c r="D28" i="14"/>
  <c r="D22" i="14"/>
  <c r="D23" i="14"/>
  <c r="D24" i="14"/>
  <c r="D30" i="14"/>
  <c r="D31" i="14"/>
  <c r="D30" i="13"/>
  <c r="D31" i="13"/>
  <c r="D24" i="13"/>
  <c r="D23" i="13"/>
  <c r="C36" i="13"/>
  <c r="D35" i="13" s="1"/>
  <c r="D26" i="13"/>
  <c r="D27" i="13"/>
  <c r="D30" i="12"/>
  <c r="D26" i="12"/>
  <c r="D23" i="12"/>
  <c r="D31" i="12"/>
  <c r="C36" i="12"/>
  <c r="D33" i="12" s="1"/>
  <c r="D24" i="12"/>
  <c r="D27" i="12"/>
  <c r="D30" i="11"/>
  <c r="D31" i="11"/>
  <c r="D23" i="11"/>
  <c r="D24" i="11"/>
  <c r="C36" i="11"/>
  <c r="D25" i="11" s="1"/>
  <c r="D27" i="11"/>
  <c r="D26" i="11"/>
  <c r="D28" i="10"/>
  <c r="D23" i="10"/>
  <c r="D30" i="10"/>
  <c r="D24" i="10"/>
  <c r="C36" i="10"/>
  <c r="D34" i="10" s="1"/>
  <c r="D26" i="10"/>
  <c r="D31" i="10"/>
  <c r="D35" i="9"/>
  <c r="D28" i="9"/>
  <c r="D30" i="9"/>
  <c r="D22" i="9"/>
  <c r="D23" i="9"/>
  <c r="D24" i="9"/>
  <c r="D25" i="9"/>
  <c r="D37" i="9"/>
  <c r="D31" i="9"/>
  <c r="D38" i="9"/>
  <c r="D32" i="9"/>
  <c r="C44" i="9"/>
  <c r="D42" i="9" s="1"/>
  <c r="D34" i="9"/>
  <c r="D22" i="8"/>
  <c r="D24" i="8"/>
  <c r="D31" i="8"/>
  <c r="D29" i="8"/>
  <c r="D23" i="8"/>
  <c r="D25" i="8"/>
  <c r="D32" i="8"/>
  <c r="C44" i="8"/>
  <c r="D33" i="8" s="1"/>
  <c r="D30" i="8"/>
  <c r="D26" i="8"/>
  <c r="D30" i="7"/>
  <c r="D32" i="7"/>
  <c r="D26" i="7"/>
  <c r="D25" i="7"/>
  <c r="D23" i="7"/>
  <c r="D37" i="7"/>
  <c r="D24" i="7"/>
  <c r="D31" i="7"/>
  <c r="D38" i="7"/>
  <c r="C44" i="7"/>
  <c r="D42" i="7" s="1"/>
  <c r="D34" i="7"/>
  <c r="D28" i="7"/>
  <c r="D35" i="7"/>
  <c r="D62" i="37" l="1"/>
  <c r="C62" i="37"/>
  <c r="C62" i="36"/>
  <c r="D62" i="36"/>
  <c r="C74" i="35"/>
  <c r="F74" i="35"/>
  <c r="D49" i="35"/>
  <c r="E74" i="35"/>
  <c r="D74" i="35"/>
  <c r="E63" i="34"/>
  <c r="D40" i="34"/>
  <c r="D63" i="34"/>
  <c r="C57" i="33"/>
  <c r="D57" i="33"/>
  <c r="E57" i="33"/>
  <c r="D35" i="33"/>
  <c r="D57" i="32"/>
  <c r="C57" i="32"/>
  <c r="F57" i="32"/>
  <c r="D35" i="32"/>
  <c r="E57" i="32"/>
  <c r="F75" i="31"/>
  <c r="E75" i="31"/>
  <c r="C75" i="31"/>
  <c r="D75" i="31"/>
  <c r="D229" i="30"/>
  <c r="D234" i="30"/>
  <c r="D233" i="30"/>
  <c r="D235" i="30"/>
  <c r="D232" i="30"/>
  <c r="D231" i="30"/>
  <c r="D230" i="30"/>
  <c r="I256" i="30"/>
  <c r="D147" i="30"/>
  <c r="G256" i="30"/>
  <c r="D219" i="30"/>
  <c r="D256" i="30"/>
  <c r="D165" i="30"/>
  <c r="D174" i="30"/>
  <c r="D66" i="30"/>
  <c r="C256" i="30"/>
  <c r="F256" i="30"/>
  <c r="M256" i="30"/>
  <c r="D210" i="30"/>
  <c r="D57" i="30"/>
  <c r="E256" i="30"/>
  <c r="D93" i="30"/>
  <c r="D129" i="30"/>
  <c r="D111" i="30"/>
  <c r="D39" i="30"/>
  <c r="H256" i="30"/>
  <c r="N256" i="30"/>
  <c r="D102" i="30"/>
  <c r="D120" i="30"/>
  <c r="D156" i="30"/>
  <c r="D192" i="30"/>
  <c r="D138" i="30"/>
  <c r="D201" i="30"/>
  <c r="D183" i="30"/>
  <c r="D75" i="30"/>
  <c r="J256" i="30"/>
  <c r="K256" i="30"/>
  <c r="L256" i="30"/>
  <c r="D84" i="30"/>
  <c r="D21" i="30"/>
  <c r="D30" i="30"/>
  <c r="D228" i="30"/>
  <c r="D48" i="30"/>
  <c r="G73" i="29"/>
  <c r="I73" i="29"/>
  <c r="J73" i="29"/>
  <c r="D73" i="29"/>
  <c r="C73" i="29"/>
  <c r="H73" i="29"/>
  <c r="F73" i="29"/>
  <c r="E73" i="29"/>
  <c r="D56" i="29"/>
  <c r="F73" i="28"/>
  <c r="D73" i="28"/>
  <c r="I73" i="28"/>
  <c r="G73" i="28"/>
  <c r="E73" i="28"/>
  <c r="J73" i="28"/>
  <c r="C73" i="28"/>
  <c r="D56" i="28"/>
  <c r="H73" i="28"/>
  <c r="G72" i="27"/>
  <c r="I72" i="27"/>
  <c r="E71" i="27"/>
  <c r="I70" i="27"/>
  <c r="H72" i="27"/>
  <c r="D71" i="27"/>
  <c r="H70" i="27"/>
  <c r="C71" i="27"/>
  <c r="D41" i="27"/>
  <c r="F72" i="27"/>
  <c r="F70" i="27"/>
  <c r="E72" i="27"/>
  <c r="I71" i="27"/>
  <c r="E70" i="27"/>
  <c r="D33" i="27"/>
  <c r="F71" i="27"/>
  <c r="D72" i="27"/>
  <c r="H71" i="27"/>
  <c r="D70" i="27"/>
  <c r="C72" i="27"/>
  <c r="G71" i="27"/>
  <c r="C70" i="27"/>
  <c r="D37" i="27"/>
  <c r="G70" i="27"/>
  <c r="D53" i="27"/>
  <c r="D45" i="27"/>
  <c r="J71" i="27"/>
  <c r="D29" i="27"/>
  <c r="J70" i="27"/>
  <c r="J72" i="27"/>
  <c r="D25" i="27"/>
  <c r="D54" i="27"/>
  <c r="D55" i="27"/>
  <c r="D21" i="27"/>
  <c r="D55" i="25"/>
  <c r="C55" i="25"/>
  <c r="D32" i="24"/>
  <c r="C55" i="24"/>
  <c r="D55" i="24"/>
  <c r="C92" i="23"/>
  <c r="D75" i="23" s="1"/>
  <c r="D88" i="23"/>
  <c r="D112" i="21"/>
  <c r="C116" i="20"/>
  <c r="D45" i="20" s="1"/>
  <c r="C116" i="21"/>
  <c r="D111" i="21"/>
  <c r="D111" i="20"/>
  <c r="D110" i="20"/>
  <c r="D110" i="19"/>
  <c r="C116" i="19"/>
  <c r="D109" i="19" s="1"/>
  <c r="C40" i="18"/>
  <c r="D25" i="18"/>
  <c r="E41" i="18"/>
  <c r="D41" i="18"/>
  <c r="C41" i="18"/>
  <c r="E40" i="18"/>
  <c r="E42" i="18" s="1"/>
  <c r="D40" i="18"/>
  <c r="D22" i="18"/>
  <c r="D19" i="18"/>
  <c r="D25" i="17"/>
  <c r="D19" i="17"/>
  <c r="E44" i="17"/>
  <c r="F43" i="17"/>
  <c r="F44" i="17"/>
  <c r="E43" i="17"/>
  <c r="D16" i="17"/>
  <c r="D28" i="17"/>
  <c r="D43" i="17"/>
  <c r="D44" i="17"/>
  <c r="C44" i="17"/>
  <c r="C43" i="17"/>
  <c r="F45" i="17"/>
  <c r="E45" i="17"/>
  <c r="D37" i="16"/>
  <c r="D36" i="16"/>
  <c r="D35" i="16"/>
  <c r="D27" i="16"/>
  <c r="C61" i="16"/>
  <c r="D58" i="16"/>
  <c r="C58" i="16"/>
  <c r="D21" i="16"/>
  <c r="D60" i="16"/>
  <c r="C60" i="16"/>
  <c r="D62" i="16"/>
  <c r="C62" i="16"/>
  <c r="D59" i="16"/>
  <c r="C59" i="16"/>
  <c r="D61" i="16"/>
  <c r="D33" i="16"/>
  <c r="D43" i="8"/>
  <c r="E65" i="8"/>
  <c r="E68" i="8"/>
  <c r="E66" i="8"/>
  <c r="E67" i="8"/>
  <c r="E64" i="8"/>
  <c r="E69" i="8" s="1"/>
  <c r="C57" i="15"/>
  <c r="E56" i="15"/>
  <c r="D56" i="15"/>
  <c r="C58" i="15"/>
  <c r="E57" i="15"/>
  <c r="D21" i="15"/>
  <c r="E58" i="15"/>
  <c r="C56" i="15"/>
  <c r="D58" i="15"/>
  <c r="D57" i="15"/>
  <c r="D29" i="15"/>
  <c r="D34" i="15"/>
  <c r="D25" i="15"/>
  <c r="D35" i="15"/>
  <c r="D33" i="15"/>
  <c r="D57" i="14"/>
  <c r="D56" i="14"/>
  <c r="D59" i="14" s="1"/>
  <c r="D21" i="14"/>
  <c r="D36" i="14" s="1"/>
  <c r="E56" i="14"/>
  <c r="C58" i="14"/>
  <c r="D25" i="14"/>
  <c r="D29" i="14"/>
  <c r="C56" i="14"/>
  <c r="C57" i="14"/>
  <c r="D58" i="14"/>
  <c r="E57" i="14"/>
  <c r="E58" i="14"/>
  <c r="D33" i="14"/>
  <c r="D25" i="13"/>
  <c r="C57" i="13"/>
  <c r="D57" i="13"/>
  <c r="E56" i="13"/>
  <c r="D21" i="13"/>
  <c r="D56" i="13"/>
  <c r="E58" i="13"/>
  <c r="C56" i="13"/>
  <c r="D29" i="13"/>
  <c r="D58" i="13"/>
  <c r="C58" i="13"/>
  <c r="E57" i="13"/>
  <c r="D34" i="13"/>
  <c r="D33" i="13"/>
  <c r="D25" i="12"/>
  <c r="C57" i="12"/>
  <c r="E56" i="12"/>
  <c r="D56" i="12"/>
  <c r="E58" i="12"/>
  <c r="C56" i="12"/>
  <c r="D58" i="12"/>
  <c r="C58" i="12"/>
  <c r="E57" i="12"/>
  <c r="D35" i="12"/>
  <c r="D57" i="12"/>
  <c r="D29" i="12"/>
  <c r="D21" i="12"/>
  <c r="D34" i="12"/>
  <c r="C57" i="11"/>
  <c r="D34" i="11"/>
  <c r="E56" i="11"/>
  <c r="E58" i="11"/>
  <c r="C56" i="11"/>
  <c r="D29" i="11"/>
  <c r="D56" i="11"/>
  <c r="D58" i="11"/>
  <c r="C58" i="11"/>
  <c r="E57" i="11"/>
  <c r="D57" i="11"/>
  <c r="D35" i="11"/>
  <c r="D33" i="11"/>
  <c r="D21" i="11"/>
  <c r="D25" i="10"/>
  <c r="D21" i="10"/>
  <c r="D29" i="10"/>
  <c r="D35" i="10"/>
  <c r="D56" i="10"/>
  <c r="C58" i="10"/>
  <c r="E58" i="10"/>
  <c r="C56" i="10"/>
  <c r="E57" i="10"/>
  <c r="D57" i="10"/>
  <c r="C57" i="10"/>
  <c r="D58" i="10"/>
  <c r="E56" i="10"/>
  <c r="D33" i="10"/>
  <c r="D40" i="9"/>
  <c r="D33" i="9"/>
  <c r="C67" i="9"/>
  <c r="D64" i="9"/>
  <c r="D66" i="9"/>
  <c r="E68" i="9"/>
  <c r="C66" i="9"/>
  <c r="E65" i="9"/>
  <c r="D43" i="9"/>
  <c r="D39" i="9"/>
  <c r="D21" i="9"/>
  <c r="D68" i="9"/>
  <c r="C68" i="9"/>
  <c r="D65" i="9"/>
  <c r="E67" i="9"/>
  <c r="C65" i="9"/>
  <c r="D67" i="9"/>
  <c r="E64" i="9"/>
  <c r="E66" i="9"/>
  <c r="C64" i="9"/>
  <c r="D27" i="9"/>
  <c r="D41" i="9"/>
  <c r="D27" i="8"/>
  <c r="C64" i="8"/>
  <c r="D68" i="8"/>
  <c r="C68" i="8"/>
  <c r="D65" i="8"/>
  <c r="C67" i="8"/>
  <c r="D64" i="8"/>
  <c r="D41" i="8"/>
  <c r="D66" i="8"/>
  <c r="C65" i="8"/>
  <c r="D67" i="8"/>
  <c r="C66" i="8"/>
  <c r="D42" i="8"/>
  <c r="D21" i="8"/>
  <c r="D40" i="8"/>
  <c r="D39" i="8"/>
  <c r="D39" i="7"/>
  <c r="D33" i="7"/>
  <c r="D43" i="7"/>
  <c r="C67" i="7"/>
  <c r="D64" i="7"/>
  <c r="E66" i="7"/>
  <c r="C64" i="7"/>
  <c r="D66" i="7"/>
  <c r="E68" i="7"/>
  <c r="C66" i="7"/>
  <c r="D68" i="7"/>
  <c r="E65" i="7"/>
  <c r="C68" i="7"/>
  <c r="D65" i="7"/>
  <c r="E67" i="7"/>
  <c r="C65" i="7"/>
  <c r="E64" i="7"/>
  <c r="D67" i="7"/>
  <c r="D21" i="7"/>
  <c r="D27" i="7"/>
  <c r="D41" i="7"/>
  <c r="D40" i="7"/>
  <c r="H264" i="30" l="1"/>
  <c r="I264" i="30"/>
  <c r="F264" i="30"/>
  <c r="D264" i="30"/>
  <c r="J264" i="30"/>
  <c r="C264" i="30"/>
  <c r="M264" i="30"/>
  <c r="K264" i="30"/>
  <c r="N264" i="30"/>
  <c r="E264" i="30"/>
  <c r="L264" i="30"/>
  <c r="G264" i="30"/>
  <c r="D236" i="30"/>
  <c r="D73" i="27"/>
  <c r="G73" i="27"/>
  <c r="H73" i="27"/>
  <c r="F73" i="27"/>
  <c r="J73" i="27"/>
  <c r="E73" i="27"/>
  <c r="I73" i="27"/>
  <c r="C73" i="27"/>
  <c r="D24" i="23"/>
  <c r="C106" i="23"/>
  <c r="C107" i="23"/>
  <c r="D57" i="23"/>
  <c r="D106" i="23"/>
  <c r="K107" i="23"/>
  <c r="M106" i="23"/>
  <c r="D48" i="23"/>
  <c r="L106" i="23"/>
  <c r="H106" i="23"/>
  <c r="G106" i="23"/>
  <c r="D78" i="23"/>
  <c r="E107" i="23"/>
  <c r="F106" i="23"/>
  <c r="I106" i="23"/>
  <c r="D63" i="23"/>
  <c r="E106" i="23"/>
  <c r="D81" i="23"/>
  <c r="D84" i="23"/>
  <c r="M107" i="23"/>
  <c r="N106" i="23"/>
  <c r="J106" i="23"/>
  <c r="D45" i="23"/>
  <c r="K106" i="23"/>
  <c r="G107" i="23"/>
  <c r="H107" i="23"/>
  <c r="L107" i="23"/>
  <c r="D30" i="23"/>
  <c r="F107" i="23"/>
  <c r="J107" i="23"/>
  <c r="N107" i="23"/>
  <c r="D42" i="23"/>
  <c r="D87" i="23"/>
  <c r="D21" i="23"/>
  <c r="D90" i="23"/>
  <c r="D107" i="23"/>
  <c r="I107" i="23"/>
  <c r="D54" i="23"/>
  <c r="D69" i="23"/>
  <c r="D27" i="23"/>
  <c r="D36" i="23"/>
  <c r="D33" i="23"/>
  <c r="D91" i="23"/>
  <c r="D39" i="23"/>
  <c r="D51" i="23"/>
  <c r="D60" i="23"/>
  <c r="D66" i="23"/>
  <c r="D72" i="23"/>
  <c r="N130" i="20"/>
  <c r="C130" i="20"/>
  <c r="D130" i="20"/>
  <c r="I132" i="20"/>
  <c r="L132" i="20"/>
  <c r="D105" i="20"/>
  <c r="M131" i="20"/>
  <c r="D101" i="20"/>
  <c r="F131" i="20"/>
  <c r="D77" i="20"/>
  <c r="J132" i="20"/>
  <c r="D25" i="20"/>
  <c r="D85" i="20"/>
  <c r="K130" i="20"/>
  <c r="F130" i="20"/>
  <c r="J131" i="20"/>
  <c r="D21" i="20"/>
  <c r="D73" i="20"/>
  <c r="D93" i="20"/>
  <c r="L130" i="20"/>
  <c r="G131" i="20"/>
  <c r="F132" i="20"/>
  <c r="E130" i="20"/>
  <c r="D132" i="20"/>
  <c r="N131" i="20"/>
  <c r="D97" i="20"/>
  <c r="I131" i="20"/>
  <c r="C132" i="20"/>
  <c r="N132" i="20"/>
  <c r="E132" i="20"/>
  <c r="M132" i="20"/>
  <c r="D29" i="20"/>
  <c r="L131" i="20"/>
  <c r="K132" i="20"/>
  <c r="C131" i="20"/>
  <c r="G130" i="20"/>
  <c r="H130" i="20"/>
  <c r="D113" i="20"/>
  <c r="D33" i="20"/>
  <c r="D53" i="20"/>
  <c r="H132" i="20"/>
  <c r="D89" i="20"/>
  <c r="K131" i="20"/>
  <c r="D131" i="20"/>
  <c r="D49" i="20"/>
  <c r="D115" i="20"/>
  <c r="D41" i="20"/>
  <c r="D37" i="20"/>
  <c r="H131" i="20"/>
  <c r="G132" i="20"/>
  <c r="I130" i="20"/>
  <c r="D81" i="20"/>
  <c r="D114" i="20"/>
  <c r="D109" i="20"/>
  <c r="D65" i="20"/>
  <c r="D69" i="20"/>
  <c r="M130" i="20"/>
  <c r="D57" i="20"/>
  <c r="E131" i="20"/>
  <c r="J130" i="20"/>
  <c r="D61" i="20"/>
  <c r="J132" i="21"/>
  <c r="F131" i="21"/>
  <c r="J130" i="21"/>
  <c r="N132" i="21"/>
  <c r="M130" i="21"/>
  <c r="L130" i="21"/>
  <c r="K130" i="21"/>
  <c r="I132" i="21"/>
  <c r="M131" i="21"/>
  <c r="E131" i="21"/>
  <c r="I130" i="21"/>
  <c r="D81" i="21"/>
  <c r="D49" i="21"/>
  <c r="F132" i="21"/>
  <c r="E132" i="21"/>
  <c r="E130" i="21"/>
  <c r="D132" i="21"/>
  <c r="C132" i="21"/>
  <c r="C130" i="21"/>
  <c r="D89" i="21"/>
  <c r="D57" i="21"/>
  <c r="D25" i="21"/>
  <c r="H132" i="21"/>
  <c r="L131" i="21"/>
  <c r="D131" i="21"/>
  <c r="H130" i="21"/>
  <c r="G132" i="21"/>
  <c r="K131" i="21"/>
  <c r="C131" i="21"/>
  <c r="G130" i="21"/>
  <c r="J131" i="21"/>
  <c r="F130" i="21"/>
  <c r="M132" i="21"/>
  <c r="I131" i="21"/>
  <c r="L132" i="21"/>
  <c r="H131" i="21"/>
  <c r="D130" i="21"/>
  <c r="K132" i="21"/>
  <c r="G131" i="21"/>
  <c r="D69" i="21"/>
  <c r="D115" i="21"/>
  <c r="D53" i="21"/>
  <c r="D113" i="21"/>
  <c r="D105" i="21"/>
  <c r="D97" i="21"/>
  <c r="D29" i="21"/>
  <c r="D65" i="21"/>
  <c r="D101" i="21"/>
  <c r="D33" i="21"/>
  <c r="D73" i="21"/>
  <c r="D61" i="21"/>
  <c r="D45" i="21"/>
  <c r="D37" i="21"/>
  <c r="N131" i="21"/>
  <c r="D114" i="21"/>
  <c r="D93" i="21"/>
  <c r="D77" i="21"/>
  <c r="D21" i="21"/>
  <c r="D41" i="21"/>
  <c r="D85" i="21"/>
  <c r="N130" i="21"/>
  <c r="D109" i="21"/>
  <c r="F130" i="19"/>
  <c r="E130" i="19"/>
  <c r="D130" i="19"/>
  <c r="C130" i="19"/>
  <c r="H133" i="19"/>
  <c r="D29" i="19"/>
  <c r="D57" i="19"/>
  <c r="D45" i="19"/>
  <c r="D21" i="19"/>
  <c r="D61" i="19"/>
  <c r="D77" i="19"/>
  <c r="D33" i="19"/>
  <c r="D93" i="19"/>
  <c r="D81" i="19"/>
  <c r="D41" i="19"/>
  <c r="N130" i="19"/>
  <c r="D101" i="19"/>
  <c r="D37" i="19"/>
  <c r="D65" i="19"/>
  <c r="D73" i="19"/>
  <c r="D85" i="19"/>
  <c r="D25" i="19"/>
  <c r="D105" i="19"/>
  <c r="D49" i="19"/>
  <c r="D53" i="19"/>
  <c r="D89" i="19"/>
  <c r="D69" i="19"/>
  <c r="D97" i="19"/>
  <c r="D42" i="18"/>
  <c r="D26" i="18"/>
  <c r="C42" i="18"/>
  <c r="D29" i="17"/>
  <c r="C45" i="17"/>
  <c r="D45" i="17"/>
  <c r="C63" i="16"/>
  <c r="D63" i="16"/>
  <c r="D59" i="15"/>
  <c r="C59" i="15"/>
  <c r="D36" i="15"/>
  <c r="E59" i="15"/>
  <c r="C59" i="14"/>
  <c r="E59" i="14"/>
  <c r="C59" i="13"/>
  <c r="D59" i="13"/>
  <c r="D36" i="13"/>
  <c r="E59" i="13"/>
  <c r="C59" i="12"/>
  <c r="D59" i="12"/>
  <c r="D36" i="12"/>
  <c r="E59" i="12"/>
  <c r="D36" i="11"/>
  <c r="E59" i="11"/>
  <c r="D59" i="11"/>
  <c r="C59" i="11"/>
  <c r="D36" i="10"/>
  <c r="D59" i="10"/>
  <c r="C59" i="10"/>
  <c r="E59" i="10"/>
  <c r="E69" i="9"/>
  <c r="C69" i="9"/>
  <c r="D69" i="9"/>
  <c r="D44" i="9"/>
  <c r="D44" i="8"/>
  <c r="D69" i="8"/>
  <c r="C69" i="8"/>
  <c r="C69" i="7"/>
  <c r="D69" i="7"/>
  <c r="D44" i="7"/>
  <c r="E69" i="7"/>
  <c r="C108" i="23" l="1"/>
  <c r="J108" i="23"/>
  <c r="G108" i="23"/>
  <c r="K108" i="23"/>
  <c r="I108" i="23"/>
  <c r="M108" i="23"/>
  <c r="D108" i="23"/>
  <c r="F108" i="23"/>
  <c r="N108" i="23"/>
  <c r="H108" i="23"/>
  <c r="E108" i="23"/>
  <c r="L108" i="23"/>
  <c r="D92" i="23"/>
  <c r="D133" i="21"/>
  <c r="F133" i="21"/>
  <c r="K133" i="21"/>
  <c r="E133" i="21"/>
  <c r="M133" i="21"/>
  <c r="I133" i="20"/>
  <c r="N133" i="20"/>
  <c r="F133" i="20"/>
  <c r="J133" i="20"/>
  <c r="K133" i="20"/>
  <c r="E133" i="20"/>
  <c r="H133" i="20"/>
  <c r="M133" i="20"/>
  <c r="L133" i="20"/>
  <c r="D133" i="20"/>
  <c r="C133" i="20"/>
  <c r="D116" i="20"/>
  <c r="G133" i="20"/>
  <c r="N133" i="21"/>
  <c r="C133" i="21"/>
  <c r="I133" i="21"/>
  <c r="J133" i="21"/>
  <c r="G133" i="21"/>
  <c r="L133" i="21"/>
  <c r="D116" i="21"/>
  <c r="H133" i="21"/>
  <c r="I133" i="19"/>
  <c r="G133" i="19"/>
  <c r="F133" i="19"/>
  <c r="D133" i="19"/>
  <c r="L133" i="19"/>
  <c r="M133" i="19"/>
  <c r="C133" i="19"/>
  <c r="E133" i="19"/>
  <c r="D116" i="19"/>
  <c r="K133" i="19"/>
  <c r="J133" i="19"/>
  <c r="N133" i="19"/>
  <c r="E65" i="6"/>
  <c r="E66" i="6"/>
  <c r="E67" i="6"/>
  <c r="E68" i="6"/>
  <c r="E64" i="6"/>
  <c r="D65" i="6"/>
  <c r="D66" i="6"/>
  <c r="D67" i="6"/>
  <c r="D68" i="6"/>
  <c r="D64" i="6"/>
  <c r="C65" i="6"/>
  <c r="C66" i="6"/>
  <c r="C67" i="6"/>
  <c r="C68" i="6"/>
  <c r="C64" i="6"/>
  <c r="C43" i="6"/>
  <c r="C42" i="6"/>
  <c r="C41" i="6"/>
  <c r="C40" i="6"/>
  <c r="C39" i="6"/>
  <c r="C21" i="6"/>
  <c r="D23" i="6" s="1"/>
  <c r="C33" i="6"/>
  <c r="D34" i="6" s="1"/>
  <c r="C27" i="6"/>
  <c r="C160" i="5"/>
  <c r="C161" i="5"/>
  <c r="C162" i="5"/>
  <c r="C163" i="5"/>
  <c r="C159" i="5"/>
  <c r="C156" i="5"/>
  <c r="C155" i="5"/>
  <c r="C157" i="5"/>
  <c r="C158" i="5"/>
  <c r="C154" i="5"/>
  <c r="C147" i="5"/>
  <c r="D149" i="5" s="1"/>
  <c r="C141" i="5"/>
  <c r="D143" i="5" s="1"/>
  <c r="C135" i="5"/>
  <c r="D138" i="5" s="1"/>
  <c r="C129" i="5"/>
  <c r="D133" i="5" s="1"/>
  <c r="C123" i="5"/>
  <c r="D125" i="5" s="1"/>
  <c r="C117" i="5"/>
  <c r="D121" i="5" s="1"/>
  <c r="C111" i="5"/>
  <c r="D114" i="5" s="1"/>
  <c r="C105" i="5"/>
  <c r="D109" i="5" s="1"/>
  <c r="C99" i="5"/>
  <c r="D101" i="5" s="1"/>
  <c r="C93" i="5"/>
  <c r="D95" i="5" s="1"/>
  <c r="C87" i="5"/>
  <c r="D90" i="5" s="1"/>
  <c r="C81" i="5"/>
  <c r="D85" i="5" s="1"/>
  <c r="C75" i="5"/>
  <c r="D77" i="5" s="1"/>
  <c r="C69" i="5"/>
  <c r="D73" i="5" s="1"/>
  <c r="C63" i="5"/>
  <c r="D65" i="5" s="1"/>
  <c r="C57" i="5"/>
  <c r="D62" i="5" s="1"/>
  <c r="C51" i="5"/>
  <c r="D53" i="5" s="1"/>
  <c r="C45" i="5"/>
  <c r="D50" i="5" s="1"/>
  <c r="C39" i="5"/>
  <c r="D41" i="5" s="1"/>
  <c r="C33" i="5"/>
  <c r="D37" i="5" s="1"/>
  <c r="C27" i="5"/>
  <c r="D30" i="5" s="1"/>
  <c r="C21" i="5"/>
  <c r="D26" i="5" s="1"/>
  <c r="C91" i="3"/>
  <c r="C90" i="3"/>
  <c r="C89" i="3"/>
  <c r="C88" i="3"/>
  <c r="C84" i="3"/>
  <c r="D86" i="3" s="1"/>
  <c r="C81" i="3"/>
  <c r="D83" i="3" s="1"/>
  <c r="C78" i="3"/>
  <c r="D80" i="3" s="1"/>
  <c r="C75" i="3"/>
  <c r="D76" i="3" s="1"/>
  <c r="C72" i="3"/>
  <c r="D74" i="3" s="1"/>
  <c r="C69" i="3"/>
  <c r="D71" i="3" s="1"/>
  <c r="C66" i="3"/>
  <c r="D68" i="3" s="1"/>
  <c r="C63" i="3"/>
  <c r="D65" i="3" s="1"/>
  <c r="C60" i="3"/>
  <c r="D62" i="3" s="1"/>
  <c r="C57" i="3"/>
  <c r="D58" i="3" s="1"/>
  <c r="C54" i="3"/>
  <c r="D56" i="3" s="1"/>
  <c r="C51" i="3"/>
  <c r="D53" i="3" s="1"/>
  <c r="C48" i="3"/>
  <c r="D50" i="3" s="1"/>
  <c r="D47" i="3"/>
  <c r="D46" i="3"/>
  <c r="C45" i="3"/>
  <c r="C42" i="3"/>
  <c r="D44" i="3" s="1"/>
  <c r="C39" i="3"/>
  <c r="D41" i="3" s="1"/>
  <c r="C36" i="3"/>
  <c r="D38" i="3" s="1"/>
  <c r="C33" i="3"/>
  <c r="D35" i="3" s="1"/>
  <c r="D32" i="3"/>
  <c r="D31" i="3"/>
  <c r="C30" i="3"/>
  <c r="C27" i="3"/>
  <c r="D29" i="3" s="1"/>
  <c r="C24" i="3"/>
  <c r="D26" i="3" s="1"/>
  <c r="C21" i="3"/>
  <c r="D22" i="3" s="1"/>
  <c r="D44" i="5" l="1"/>
  <c r="D71" i="5"/>
  <c r="D113" i="5"/>
  <c r="E69" i="6"/>
  <c r="C44" i="6"/>
  <c r="D41" i="6" s="1"/>
  <c r="D35" i="6"/>
  <c r="D37" i="6"/>
  <c r="D22" i="6"/>
  <c r="D29" i="6"/>
  <c r="D36" i="6"/>
  <c r="D24" i="6"/>
  <c r="D31" i="6"/>
  <c r="D38" i="6"/>
  <c r="D28" i="6"/>
  <c r="D25" i="6"/>
  <c r="D32" i="6"/>
  <c r="D30" i="6"/>
  <c r="D26" i="6"/>
  <c r="D43" i="5"/>
  <c r="D84" i="5"/>
  <c r="D122" i="5"/>
  <c r="D59" i="5"/>
  <c r="D83" i="5"/>
  <c r="D120" i="5"/>
  <c r="D25" i="5"/>
  <c r="D68" i="5"/>
  <c r="D92" i="5"/>
  <c r="D119" i="5"/>
  <c r="D24" i="5"/>
  <c r="D67" i="5"/>
  <c r="D89" i="5"/>
  <c r="D132" i="5"/>
  <c r="D32" i="5"/>
  <c r="D70" i="5"/>
  <c r="D108" i="5"/>
  <c r="D131" i="5"/>
  <c r="D31" i="5"/>
  <c r="D74" i="5"/>
  <c r="D107" i="5"/>
  <c r="D140" i="5"/>
  <c r="D40" i="5"/>
  <c r="D72" i="5"/>
  <c r="D116" i="5"/>
  <c r="D137" i="5"/>
  <c r="D56" i="5"/>
  <c r="D36" i="5"/>
  <c r="D49" i="5"/>
  <c r="D61" i="5"/>
  <c r="D86" i="5"/>
  <c r="D98" i="5"/>
  <c r="D110" i="5"/>
  <c r="D134" i="5"/>
  <c r="D146" i="5"/>
  <c r="D23" i="5"/>
  <c r="D35" i="5"/>
  <c r="D48" i="5"/>
  <c r="D60" i="5"/>
  <c r="D97" i="5"/>
  <c r="D145" i="5"/>
  <c r="D47" i="5"/>
  <c r="D96" i="5"/>
  <c r="D144" i="5"/>
  <c r="D152" i="5"/>
  <c r="D29" i="5"/>
  <c r="D42" i="5"/>
  <c r="D54" i="5"/>
  <c r="D66" i="5"/>
  <c r="D79" i="5"/>
  <c r="D91" i="5"/>
  <c r="D103" i="5"/>
  <c r="D115" i="5"/>
  <c r="D127" i="5"/>
  <c r="D139" i="5"/>
  <c r="D151" i="5"/>
  <c r="D55" i="5"/>
  <c r="D80" i="5"/>
  <c r="D104" i="5"/>
  <c r="D128" i="5"/>
  <c r="D38" i="5"/>
  <c r="D78" i="5"/>
  <c r="D102" i="5"/>
  <c r="D126" i="5"/>
  <c r="D150" i="5"/>
  <c r="C153" i="5"/>
  <c r="D22" i="5"/>
  <c r="D34" i="5"/>
  <c r="D46" i="5"/>
  <c r="D58" i="5"/>
  <c r="D82" i="5"/>
  <c r="D94" i="5"/>
  <c r="D106" i="5"/>
  <c r="D118" i="5"/>
  <c r="D130" i="5"/>
  <c r="D142" i="5"/>
  <c r="D28" i="5"/>
  <c r="D52" i="5"/>
  <c r="D64" i="5"/>
  <c r="D76" i="5"/>
  <c r="D88" i="5"/>
  <c r="D100" i="5"/>
  <c r="D112" i="5"/>
  <c r="D124" i="5"/>
  <c r="D136" i="5"/>
  <c r="D148" i="5"/>
  <c r="D25" i="3"/>
  <c r="D79" i="3"/>
  <c r="D67" i="3"/>
  <c r="D37" i="3"/>
  <c r="D49" i="3"/>
  <c r="D85" i="3"/>
  <c r="D43" i="3"/>
  <c r="D55" i="3"/>
  <c r="D73" i="3"/>
  <c r="D61" i="3"/>
  <c r="C87" i="3"/>
  <c r="C92" i="3" s="1"/>
  <c r="D91" i="3" s="1"/>
  <c r="D28" i="3"/>
  <c r="D34" i="3"/>
  <c r="D40" i="3"/>
  <c r="D52" i="3"/>
  <c r="D64" i="3"/>
  <c r="D70" i="3"/>
  <c r="D82" i="3"/>
  <c r="D23" i="3"/>
  <c r="D59" i="3"/>
  <c r="D77" i="3"/>
  <c r="D40" i="6" l="1"/>
  <c r="D43" i="6"/>
  <c r="D42" i="6"/>
  <c r="D27" i="6"/>
  <c r="D39" i="6"/>
  <c r="D33" i="6"/>
  <c r="D21" i="6"/>
  <c r="D155" i="5"/>
  <c r="D158" i="5"/>
  <c r="D156" i="5"/>
  <c r="D157" i="5"/>
  <c r="D154" i="5"/>
  <c r="C164" i="5"/>
  <c r="D27" i="3"/>
  <c r="D89" i="3"/>
  <c r="D87" i="3"/>
  <c r="D81" i="3"/>
  <c r="D21" i="3"/>
  <c r="D63" i="3"/>
  <c r="D84" i="3"/>
  <c r="D48" i="3"/>
  <c r="D24" i="3"/>
  <c r="D72" i="3"/>
  <c r="D42" i="3"/>
  <c r="D78" i="3"/>
  <c r="D60" i="3"/>
  <c r="D54" i="3"/>
  <c r="D30" i="3"/>
  <c r="D66" i="3"/>
  <c r="D36" i="3"/>
  <c r="D51" i="3"/>
  <c r="D39" i="3"/>
  <c r="D90" i="3"/>
  <c r="D75" i="3"/>
  <c r="D69" i="3"/>
  <c r="D88" i="3"/>
  <c r="D57" i="3"/>
  <c r="D45" i="3"/>
  <c r="D33" i="3"/>
  <c r="L184" i="5" l="1"/>
  <c r="M187" i="5"/>
  <c r="M188" i="5"/>
  <c r="K186" i="5"/>
  <c r="J184" i="5"/>
  <c r="H187" i="5"/>
  <c r="G187" i="5"/>
  <c r="D185" i="5"/>
  <c r="C188" i="5"/>
  <c r="M184" i="5"/>
  <c r="K187" i="5"/>
  <c r="I185" i="5"/>
  <c r="H188" i="5"/>
  <c r="G188" i="5"/>
  <c r="D186" i="5"/>
  <c r="C184" i="5"/>
  <c r="N187" i="5"/>
  <c r="L185" i="5"/>
  <c r="K188" i="5"/>
  <c r="I186" i="5"/>
  <c r="F185" i="5"/>
  <c r="H184" i="5"/>
  <c r="D187" i="5"/>
  <c r="H185" i="5"/>
  <c r="E188" i="5"/>
  <c r="L186" i="5"/>
  <c r="K184" i="5"/>
  <c r="I187" i="5"/>
  <c r="F186" i="5"/>
  <c r="G184" i="5"/>
  <c r="D188" i="5"/>
  <c r="L187" i="5"/>
  <c r="J185" i="5"/>
  <c r="I188" i="5"/>
  <c r="F187" i="5"/>
  <c r="E185" i="5"/>
  <c r="D184" i="5"/>
  <c r="M185" i="5"/>
  <c r="L188" i="5"/>
  <c r="J186" i="5"/>
  <c r="I184" i="5"/>
  <c r="F188" i="5"/>
  <c r="E186" i="5"/>
  <c r="C185" i="5"/>
  <c r="M186" i="5"/>
  <c r="J187" i="5"/>
  <c r="G185" i="5"/>
  <c r="E187" i="5"/>
  <c r="C186" i="5"/>
  <c r="K185" i="5"/>
  <c r="J188" i="5"/>
  <c r="H186" i="5"/>
  <c r="G186" i="5"/>
  <c r="C187" i="5"/>
  <c r="N184" i="5"/>
  <c r="N188" i="5"/>
  <c r="N185" i="5"/>
  <c r="N186" i="5"/>
  <c r="D44" i="6"/>
  <c r="C69" i="6"/>
  <c r="D69" i="6"/>
  <c r="D159" i="5"/>
  <c r="D160" i="5"/>
  <c r="D161" i="5"/>
  <c r="D162" i="5"/>
  <c r="D163" i="5"/>
  <c r="F184" i="5"/>
  <c r="E184" i="5"/>
  <c r="D33" i="5"/>
  <c r="D141" i="5"/>
  <c r="D63" i="5"/>
  <c r="D81" i="5"/>
  <c r="D99" i="5"/>
  <c r="D111" i="5"/>
  <c r="D147" i="5"/>
  <c r="D69" i="5"/>
  <c r="D45" i="5"/>
  <c r="D75" i="5"/>
  <c r="D135" i="5"/>
  <c r="D21" i="5"/>
  <c r="D57" i="5"/>
  <c r="D87" i="5"/>
  <c r="D27" i="5"/>
  <c r="D129" i="5"/>
  <c r="D39" i="5"/>
  <c r="D117" i="5"/>
  <c r="D51" i="5"/>
  <c r="D93" i="5"/>
  <c r="D105" i="5"/>
  <c r="D123" i="5"/>
  <c r="D153" i="5"/>
  <c r="D92" i="3"/>
  <c r="L189" i="5" l="1"/>
  <c r="C189" i="5"/>
  <c r="I189" i="5"/>
  <c r="G189" i="5"/>
  <c r="J189" i="5"/>
  <c r="E189" i="5"/>
  <c r="N189" i="5"/>
  <c r="H189" i="5"/>
  <c r="M189" i="5"/>
  <c r="D164" i="5"/>
  <c r="K189" i="5"/>
  <c r="F189" i="5"/>
  <c r="D189" i="5"/>
  <c r="C91" i="2" l="1"/>
  <c r="C90" i="2"/>
  <c r="C84" i="2"/>
  <c r="D85" i="2" s="1"/>
  <c r="C89" i="2"/>
  <c r="C88" i="2"/>
  <c r="D47" i="2"/>
  <c r="D32" i="2"/>
  <c r="D31" i="2"/>
  <c r="D46" i="2"/>
  <c r="C81" i="2"/>
  <c r="D82" i="2" s="1"/>
  <c r="C78" i="2"/>
  <c r="D79" i="2" s="1"/>
  <c r="C75" i="2"/>
  <c r="C72" i="2"/>
  <c r="D74" i="2" s="1"/>
  <c r="C69" i="2"/>
  <c r="D70" i="2" s="1"/>
  <c r="C66" i="2"/>
  <c r="D68" i="2" s="1"/>
  <c r="C63" i="2"/>
  <c r="D65" i="2" s="1"/>
  <c r="C60" i="2"/>
  <c r="D62" i="2" s="1"/>
  <c r="C57" i="2"/>
  <c r="D58" i="2" s="1"/>
  <c r="C54" i="2"/>
  <c r="D55" i="2" s="1"/>
  <c r="C51" i="2"/>
  <c r="D53" i="2" s="1"/>
  <c r="C48" i="2"/>
  <c r="D50" i="2" s="1"/>
  <c r="C45" i="2"/>
  <c r="C42" i="2"/>
  <c r="D44" i="2" s="1"/>
  <c r="C39" i="2"/>
  <c r="D40" i="2" s="1"/>
  <c r="C36" i="2"/>
  <c r="D37" i="2" s="1"/>
  <c r="C33" i="2"/>
  <c r="D34" i="2" s="1"/>
  <c r="C30" i="2"/>
  <c r="C27" i="2"/>
  <c r="D29" i="2" s="1"/>
  <c r="C24" i="2"/>
  <c r="D25" i="2" s="1"/>
  <c r="C21" i="2"/>
  <c r="D23" i="2" s="1"/>
  <c r="C87" i="2" l="1"/>
  <c r="D89" i="2" s="1"/>
  <c r="D61" i="2"/>
  <c r="D43" i="2"/>
  <c r="D26" i="2"/>
  <c r="D28" i="2"/>
  <c r="D67" i="2"/>
  <c r="D59" i="2"/>
  <c r="D41" i="2"/>
  <c r="D52" i="2"/>
  <c r="D83" i="2"/>
  <c r="D73" i="2"/>
  <c r="D22" i="2"/>
  <c r="D71" i="2"/>
  <c r="D80" i="2"/>
  <c r="D56" i="2"/>
  <c r="D76" i="2"/>
  <c r="D64" i="2"/>
  <c r="D49" i="2"/>
  <c r="D35" i="2"/>
  <c r="D77" i="2"/>
  <c r="D38" i="2"/>
  <c r="C92" i="2" l="1"/>
  <c r="N106" i="2" s="1"/>
  <c r="D88" i="2"/>
  <c r="D86" i="2"/>
  <c r="D87" i="2" l="1"/>
  <c r="N107" i="2"/>
  <c r="N108" i="2" s="1"/>
  <c r="C106" i="2"/>
  <c r="F107" i="2"/>
  <c r="J108" i="2"/>
  <c r="F106" i="2"/>
  <c r="E107" i="2"/>
  <c r="E106" i="2"/>
  <c r="D107" i="2"/>
  <c r="C107" i="2"/>
  <c r="D106" i="2"/>
  <c r="D27" i="2"/>
  <c r="D42" i="2"/>
  <c r="D36" i="2"/>
  <c r="D69" i="2"/>
  <c r="D75" i="2"/>
  <c r="D66" i="2"/>
  <c r="D84" i="2"/>
  <c r="D30" i="2"/>
  <c r="D45" i="2"/>
  <c r="D24" i="2"/>
  <c r="D33" i="2"/>
  <c r="D48" i="2"/>
  <c r="D81" i="2"/>
  <c r="D72" i="2"/>
  <c r="D39" i="2"/>
  <c r="D54" i="2"/>
  <c r="D63" i="2"/>
  <c r="D60" i="2"/>
  <c r="D57" i="2"/>
  <c r="D90" i="2"/>
  <c r="D78" i="2"/>
  <c r="D21" i="2"/>
  <c r="D51" i="2"/>
  <c r="D91" i="2"/>
  <c r="H108" i="2" l="1"/>
  <c r="F108" i="2"/>
  <c r="I108" i="2"/>
  <c r="D92" i="2"/>
  <c r="L108" i="2"/>
  <c r="M108" i="2"/>
  <c r="C108" i="2"/>
  <c r="G108" i="2"/>
  <c r="K108" i="2"/>
  <c r="D108" i="2"/>
  <c r="E108" i="2"/>
</calcChain>
</file>

<file path=xl/sharedStrings.xml><?xml version="1.0" encoding="utf-8"?>
<sst xmlns="http://schemas.openxmlformats.org/spreadsheetml/2006/main" count="2987" uniqueCount="407">
  <si>
    <t>NOMBRE COLUMNA</t>
  </si>
  <si>
    <t>NOMBRE EN COLUMNA FICHERO EXCEL FUENTE</t>
  </si>
  <si>
    <t>DEFINICIÓN COLUMNA</t>
  </si>
  <si>
    <t>FORMATO DATOS COLUMNA</t>
  </si>
  <si>
    <t>REFERENCIAS</t>
  </si>
  <si>
    <t>NAME</t>
  </si>
  <si>
    <t>Nombre del objeto STIX 2.1 extraído del nodo creado por la entrada correspondiente de IBM para objeto STIX de tipo vulnerabilidad (11) (21)(22)(23).  Se analiza la aparición en estos nombres que estén relacionados con tipos de explotaciones/ataques para una vulnerabilidad, además de posibles consecuencias. Los valores analizados son cadenas de texto que aparecen en los nombres,intentando tomar como guía los valores que nos ofrece STIX en su vocabulario (29) para tipo infraestructura,malware,capacidades de malware,tipo de malware, y para tipo de herramienta.</t>
  </si>
  <si>
    <t>Texto plano</t>
  </si>
  <si>
    <t>UMBRAL DE APARICIONES</t>
  </si>
  <si>
    <t>CRITERIO</t>
  </si>
  <si>
    <t>NÚMERO DE APARICIONES</t>
  </si>
  <si>
    <t>ESCALADO DE DIRECTORIOS</t>
  </si>
  <si>
    <t>EJECUCIÓN DE CÓDIGO</t>
  </si>
  <si>
    <t>ESCALADO DE PRIVILEGIOS</t>
  </si>
  <si>
    <t>EJECUCIÓN DE COMANDO</t>
  </si>
  <si>
    <t>SOBREPASAR SEGURIDAD</t>
  </si>
  <si>
    <t>DESBORDAMIENTO DE BÚFER</t>
  </si>
  <si>
    <t>DIVULGACIÓN DE INFORMACIÓN</t>
  </si>
  <si>
    <t>CROSS-SITE SCRIPTING</t>
  </si>
  <si>
    <t>DENEGACIÓN DE SERVICIO</t>
  </si>
  <si>
    <t>CARGA DE ARCHIVOS</t>
  </si>
  <si>
    <t>INYECCIÓN SQL</t>
  </si>
  <si>
    <t>MANIPULACIÓN</t>
  </si>
  <si>
    <t>ESCALADO DE RUTA</t>
  </si>
  <si>
    <t>FALSIFICACIÓN PETICIÓN SITIOS CRUZADOS</t>
  </si>
  <si>
    <t>MAN IN THE MIDDLE</t>
  </si>
  <si>
    <t>INYECCIÓN DE ENCABEZADO</t>
  </si>
  <si>
    <t>OTROS VALORES</t>
  </si>
  <si>
    <t>EJECUCIÓN DE MÓDULOS</t>
  </si>
  <si>
    <t>TOTAL VALORES</t>
  </si>
  <si>
    <t>SPOOFING</t>
  </si>
  <si>
    <t>CLICKJACKING</t>
  </si>
  <si>
    <t>SECUESTRO</t>
  </si>
  <si>
    <t>INCLUSIÓN DE ARCHIVO</t>
  </si>
  <si>
    <t>FUERZA BRUTA</t>
  </si>
  <si>
    <t>ESTADÍSTICAS PARTE IOT Y SMART HOME CONJUNTAS</t>
  </si>
  <si>
    <t>PORCENTAJE RESPECTO DEL TOTAL</t>
  </si>
  <si>
    <t xml:space="preserve">TOTAL </t>
  </si>
  <si>
    <t>AÑO CREACIÓN</t>
  </si>
  <si>
    <t>VALOR DE CADENA DE TEXTO EN NOMBRE DE OBJETO</t>
  </si>
  <si>
    <t>POSIBLES VALORES</t>
  </si>
  <si>
    <t>OBJETIVO BÚSQUEDA RELACIÓN</t>
  </si>
  <si>
    <t>CREATED</t>
  </si>
  <si>
    <t>Fecha y hora (YYYY-MM-DD T HH:mmZ)</t>
  </si>
  <si>
    <t>CADENAS DE TEXTO</t>
  </si>
  <si>
    <t>Fecha de creación del objeto STIX 2.1 correspondiente de la entrada de IBM XFORCE EXCHANGE para análisis de VULNERABILIDADES . (11)(21)</t>
  </si>
  <si>
    <t>(11) https://oasis-open.github.io/cti-documentation/stix/gettingstarted.html                                                                            (21)https://exchange.xforce.ibmcloud.com/vulnerabilities/255713</t>
  </si>
  <si>
    <t>El objetivo de la búsqueda de la relación entre cadenas de texto en el nombre del objeto que representen una amenaza, ataque o consecuencia del mismo para una vulnerabilidad, y el año de creación, es comprobar si existe un año en el que predomine un ataque o técnica usado a vulnerabilidades junto con sus posibles consecuencias.</t>
  </si>
  <si>
    <t>EXPLICACIÓN ANÁLISIS</t>
  </si>
  <si>
    <t>MAYOR QUE 1% / MAYOR QUE 0</t>
  </si>
  <si>
    <t>Se consideran los valores que aparecen más del 1% a la hora de realizar la gráfica. El umbral no es más elevado debido a que debido a la gran variedad de valores de "Nombre", los porcentajes de aparición no son elevados, y es necesario tener una muestra considerable de los valores de "Nombre". Los valores menores que este umbral se agrupan en "Otros valores". ´Para los valores de año de creación, se incluyen únicamente los que aparecen al menos una vez en las fuentes de datos, es decir 2023 y 2022.</t>
  </si>
  <si>
    <t>(11) https://oasis-open.github.io/cti-documentation/stix/gettingstarted.html                                                                (21)https://exchange.xforce.ibmcloud.com/vulnerabilities/255713                                                                 (22) https://docs.oasis-open.org/cti/stix/v2.1/os/stix-v2.1-os.pdf PAGINA 120                                                                                                                                                                                                           (23) file:///C:/Users/U355032/AppData/Local/Temp/xfe-VULN-225496-stix2-2.1-export.json                                                     (29) https://docs.oasis-open.org/cti/stix/v2.1/os/stix-v2.1-os.pdf PAGINA 235</t>
  </si>
  <si>
    <t>En la siguiente tabla se representa primeramente el porcentaje respecto del total,de objetos de tipo VULNERABILIDAD en IBM XFORCE EXCHANGE, con una valor de cadena de texto en el nombre del objeto que represente una forma de explotación,técnica o ataque para una vulnerabilidad, o su posible consecuencia, y a continuación el porcentaje respecto del total de objetos con un determinado valor de "nombre" que se han creado en los años 2023 o 2022.</t>
  </si>
  <si>
    <r>
      <t>VALOR NOMBRE/</t>
    </r>
    <r>
      <rPr>
        <b/>
        <u/>
        <sz val="18"/>
        <color theme="1"/>
        <rFont val="Calibri Light"/>
        <family val="2"/>
        <scheme val="major"/>
      </rPr>
      <t>AÑO CREACIÓN</t>
    </r>
  </si>
  <si>
    <r>
      <t>PORCENTAJE TOTAL/</t>
    </r>
    <r>
      <rPr>
        <b/>
        <u/>
        <sz val="18"/>
        <color theme="1"/>
        <rFont val="Calibri Light"/>
        <family val="2"/>
        <scheme val="major"/>
      </rPr>
      <t>PORCENTAJE RESPECTO A VALOR DE NOMBRE</t>
    </r>
  </si>
  <si>
    <t>MAYOR QUE 0</t>
  </si>
  <si>
    <t>ESTADÍSTICAS NOMBRE DE OBJETO Y FECHA DE CREACIÓN OBJETOS TIPO VULNERABILIDAD IBM PARTE IOT Y SMART HOME CONJUNTAS</t>
  </si>
  <si>
    <t>En la siguiente tabla se representa primeramente el porcentaje respecto del total,de objetos de tipo VULNERABILIDAD en IBM XFORCE EXCHANGE, con una valor de cadena de texto en el nombre del objeto que represente una forma de explotación,técnica o ataque para una vulnerabilidad, o su posible consecuencia, y a continuación el porcentaje respecto del total de objetos simultáneamente con un determinado valor de "nombre" y creados en un año concreto.</t>
  </si>
  <si>
    <r>
      <t>VALOR NOMBRE/</t>
    </r>
    <r>
      <rPr>
        <b/>
        <u/>
        <sz val="18"/>
        <color theme="1"/>
        <rFont val="Calibri Light"/>
        <family val="2"/>
        <scheme val="major"/>
      </rPr>
      <t>AÑO MODIFICACIÓN</t>
    </r>
  </si>
  <si>
    <t>Se consideran los valores que aparecen más del 1% a la hora de realizar la gráfica. El umbral no es más elevado debido a que debido a la gran variedad de valores de "Nombre", los porcentajes de aparición no son elevados, y es necesario tener una muestra considerable de los valores de "Nombre". Los valores menores que este umbral se agrupan en "Otros valores". ´Para los valores de año de modificación, se incluyen únicamente los que aparecen al menos una vez en las fuentes de datos, es decir 2023 y 2022.</t>
  </si>
  <si>
    <t>En la siguiente tabla se representa primeramente el porcentaje respecto del total,de objetos de tipo VULNERABILIDAD en IBM XFORCE EXCHANGE, con una valor de cadena de texto en el nombre del objeto que represente una forma de explotación,técnica o ataque para una vulnerabilidad, o su posible consecuencia, y a continuación el porcentaje respecto del total de objetos simultáneamente con un determinado valor de "nombre" y modificados en un año concreto.</t>
  </si>
  <si>
    <t>En la siguiente tabla se representa primeramente el porcentaje respecto del total,de objetos de tipo VULNERABILIDAD en IBM XFORCE EXCHANGE, con una valor de cadena de texto en el nombre del objeto que represente una forma de explotación,técnica o ataque para una vulnerabilidad, o su posible consecuencia, y a continuación el porcentaje respecto del total de objetos con un determinado valor de "nombre" que se han modificado en los años 2023 o 2022.</t>
  </si>
  <si>
    <t>El objetivo de la búsqueda de la relación entre cadenas de texto en el nombre del objeto que representen una amenaza, ataque o consecuencia del mismo para una vulnerabilidad, y el año de modificación, es comprobar si existe un año en el que predomine un ataque o técnica usado a vulnerabilidades junto con sus posibles consecuencias.</t>
  </si>
  <si>
    <t>MODIFIED</t>
  </si>
  <si>
    <t>Fecha de modificación del objeto STIX 2.1 correspondiente de la entrada de IBM XFORCE EXCHANGE para análisis de VULNERABILIDADES . (11)(21)</t>
  </si>
  <si>
    <t>AÑO MODIFICACIÓN</t>
  </si>
  <si>
    <t>ESTADÍSTICAS NOMBRE DE OBJETO Y FECHA DE MODIFICACIÓN OBJETOS TIPO VULNERABILIDAD IBM PARTE IOT Y SMART HOME CONJUNTAS</t>
  </si>
  <si>
    <t>SEVERIDAD CRÍTICA</t>
  </si>
  <si>
    <t>SEVERIDAD ALTA</t>
  </si>
  <si>
    <t>SEVERIDAD MEDIA</t>
  </si>
  <si>
    <t>SEVERIDAD BAJA</t>
  </si>
  <si>
    <t>NINGUNA</t>
  </si>
  <si>
    <r>
      <t>VALOR NOMBRE/</t>
    </r>
    <r>
      <rPr>
        <b/>
        <u/>
        <sz val="18"/>
        <color theme="1"/>
        <rFont val="Calibri Light"/>
        <family val="2"/>
        <scheme val="major"/>
      </rPr>
      <t>VALOR SEVERIDAD BASE</t>
    </r>
  </si>
  <si>
    <t>ESTADÍSTICAS NOMBRE DE OBJETO Y SEVERIDAD BASE OBJETOS TIPO VULNERABILIDAD IBM PARTE IOT Y SMART HOME CONJUNTAS</t>
  </si>
  <si>
    <t>RISK LEVEL</t>
  </si>
  <si>
    <t>x_xfe_risk_level</t>
  </si>
  <si>
    <t>La severidad es una clasificacion del grado de gravedad de la vulnerabilidad CVE. Recoge de forma textual la puntuación base, temporal y ambiental. Estas puntuaciones son mapeadas a un conjunto cerrado de valores según su puntuación (CRÍTICA,ALTA,MEDIA,BAJA,NINGUNA). La severidad viene definida según un rango de puntuaciones base en los vectores acordes a la versión 3.0 (4) del vector CVSS, para el análisis de un objeto STIX de tipo vulnerabilidad(22) de IBM. (21)(23). En este caso el nivel de riesgo hace referencia a la puntuación base de la vulnerabilidad.</t>
  </si>
  <si>
    <t>CRÍTICA</t>
  </si>
  <si>
    <t>(4) https://www.first.org/cvss/v3.0/specification-document                                                                 (21)https://exchange.xforce.ibmcloud.com/vulnerabilities/255713                                                                 (22) https://docs.oasis-open.org/cti/stix/v2.1/os/stix-v2.1-os.pdf PAGINA 120                                                                                                                                                                                                           (23) file:///C:/Users/U355032/AppData/Local/Temp/xfe-VULN-225496-stix2-2.1-export.json</t>
  </si>
  <si>
    <t>El objetivo de la búsqueda de la relación entre cadenas de texto en el nombre del objeto que representen una amenaza, ataque o consecuencia del mismo para una vulnerabilidad, y la severidad base, es comprobar el grado de severidad base que tiene cada tipo de ataque/explotación y las consecuencias.</t>
  </si>
  <si>
    <t>SEVERIDAD BASE</t>
  </si>
  <si>
    <t>Se consideran los valores de "nombre" que aparecen más del 1% a la hora de realizar la gráfica. El umbral no es más elevado debido a que debido a la gran variedad de valores de "Nombre", los porcentajes de aparición no son elevados, y es necesario tener una muestra considerable de los valores de "Nombre". Los valores menores que este umbral se agrupan en "Otros valores". ´Para los valores de año de modificación, se incluyen todos los valores de severidad base, ya que todos aparecen al menos una vez a la hora de realizar el análisis de la fuente de datos.</t>
  </si>
  <si>
    <t>En la siguiente tabla se representa primeramente el porcentaje respecto del total,de objetos de tipo VULNERABILIDAD en IBM XFORCE EXCHANGE, con una valor de cadena de texto en el nombre del objeto que represente una forma de explotación,técnica o ataque para una vulnerabilidad, o su posible consecuencia, y a continuación el porcentaje respecto del total de objetos con un determinado valor de severidad base.</t>
  </si>
  <si>
    <t>En la siguiente tabla se representa primeramente el porcentaje respecto del total,de objetos de tipo VULNERABILIDAD en IBM XFORCE EXCHANGE, con una valor de cadena de texto en el nombre del objeto que represente una forma de explotación,técnica o ataque para una vulnerabilidad, o su posible consecuencia, y a continuación el porcentaje respecto del total de objetos simultáneamente con un determinado valor de "nombre" y con un valor de severidad base concreto.</t>
  </si>
  <si>
    <r>
      <t>PRIVILEGIOS REQUERIDOS /</t>
    </r>
    <r>
      <rPr>
        <b/>
        <u/>
        <sz val="18"/>
        <color theme="1"/>
        <rFont val="Calibri Light"/>
        <family val="2"/>
        <scheme val="major"/>
      </rPr>
      <t>SEVERIDAD BASE</t>
    </r>
  </si>
  <si>
    <r>
      <t>PORCENTAJE TOTAL/</t>
    </r>
    <r>
      <rPr>
        <b/>
        <u/>
        <sz val="18"/>
        <color theme="1"/>
        <rFont val="Calibri Light"/>
        <family val="2"/>
        <scheme val="major"/>
      </rPr>
      <t>PORCENTAJE RESPECTO A VALOR DE PRIVILEGIOS REQUERIDOS</t>
    </r>
  </si>
  <si>
    <t>ESTADÍSTICAS PRIVILEGIOS REQUERIDOS Y SEVERIDAD BASE OBJETOS TIPO VULNERABILIDAD IBM PARTE IOT Y SMART HOME CONJUNTAS</t>
  </si>
  <si>
    <t>ALTOS</t>
  </si>
  <si>
    <t>BAJOS</t>
  </si>
  <si>
    <t>NO REQUERIDOS</t>
  </si>
  <si>
    <t>VALOR DE PRIVILEGIOS REQUERIDOS</t>
  </si>
  <si>
    <t>PRIVILEGES REQUIRED</t>
  </si>
  <si>
    <t>x_xfe_cvss_privilegesrequired</t>
  </si>
  <si>
    <t>Esta columna mide el impacto de integridad, es decir, el impacto en recursos de información que puede ser causado por su modificación de forma no autorizada, lo que conlleva la no veracidad de la información, causado por la explotabilidad de la vulnerabilidad CVE especificada, acorde a la versión 3.0 (4) del vector CVSS, para el análisis de un objeto STIX de tipo vulnerabilidad(22) de IBM. (21)(23).</t>
  </si>
  <si>
    <t>El objetivo de la búsqueda de la relación entre la severidad base y los privilegios requeridos por el atacante según  la versión del vector CVSS 3.0(4),es ver si el nivel de privilegios requeridos por el atacante influye en el nivel de severidad de la vulnerabilidad. A menor nivel de privilegios requeridos por el atacante, mayor libertad tendrá para realizar el ataque y mayor será la severidad.  (4)</t>
  </si>
  <si>
    <t>La puntuación base se definirá con valores según su severidad.(4). En el gráfico aparecen los valores mayores que 0, al igual que para los valores de nivel de privilegios requeridos.</t>
  </si>
  <si>
    <t>En la siguiente gráfica se representa primeramente el número de registros de un determinado nivel de privilegios requeridos por el atacante, y posteriormente, dentro de cada nivel de privilegios requeridos, el nivel de severidad base de las vulnerabilidades, para comprobar cómo el nivel de privilegios requeridos a la hora de explotar una vulnerabilidad afecta al nivel de severidad base.</t>
  </si>
  <si>
    <t>En la siguiente gráfica y tabla se representa el porcentaje que representa un nivel privilegios requeridos por el atacante  respecto del total de CVES, y el porcentaje del total que representan los CVES simultáneamente con un determinado nivel de privilegios requeridos y de una determinada severidad base.</t>
  </si>
  <si>
    <r>
      <t>IMPACTO CONFIDENCIALIDAD /</t>
    </r>
    <r>
      <rPr>
        <b/>
        <u/>
        <sz val="18"/>
        <color theme="1"/>
        <rFont val="Calibri Light"/>
        <family val="2"/>
        <scheme val="major"/>
      </rPr>
      <t>SEVERIDAD BASE</t>
    </r>
  </si>
  <si>
    <t>ALTO</t>
  </si>
  <si>
    <t>BAJO</t>
  </si>
  <si>
    <t>NO TIENE IMPACTO</t>
  </si>
  <si>
    <r>
      <t>PORCENTAJE TOTAL/</t>
    </r>
    <r>
      <rPr>
        <b/>
        <u/>
        <sz val="18"/>
        <color theme="1"/>
        <rFont val="Calibri Light"/>
        <family val="2"/>
        <scheme val="major"/>
      </rPr>
      <t>PORCENTAJE RESPECTO A VALOR DE IMPACTO DE CONFIDENCIALIDAD</t>
    </r>
  </si>
  <si>
    <t>ESTADÍSTICAS IMPACTO DE CONFIDENCIALIDAD Y SEVERIDAD BASE OBJETOS TIPO VULNERABILIDAD IBM PARTE IOT Y SMART HOME CONJUNTAS</t>
  </si>
  <si>
    <t>La puntuación base se definirá con valores según su severidad.(4). En el gráfico aparecen los valores mayores que 0, al igual que para los valores de impacto de confidencialidad.</t>
  </si>
  <si>
    <t>VALOR DE IMPACTO DE CONFIDENCIALIDAD</t>
  </si>
  <si>
    <t>NO IMPACTO</t>
  </si>
  <si>
    <t>CONFIDENTIALITY IMPACT</t>
  </si>
  <si>
    <t>x_xfe_cvss_confidentiality_impact</t>
  </si>
  <si>
    <t>Esta columna mide el impacto de confidencialidad, es decir, el impacto en recursos de información que puede ser causado por su divulgación o acceso de forma no autorizada, causado por la explotabilidad de la vulnerabilidad CVE especificada,acorde a la versión 3.0 (4) del vector CVSS, para el análisis de un objeto STIX de tipo vulnerabilidad(22) de IBM. (21)(23)</t>
  </si>
  <si>
    <t>(4) https://www.first.org/cvss/v3.0/specification-document                                                                 (21)https://exchange.xforce.ibmcloud.com/vulnerabilities/255713                                                                 (22) https://docs.oasis-open.org/cti/stix/v2.1/os/stix-v2.1-os.pdf PAGINA 120                                                                                 (23) file:///C:/Users/U355032/AppData/Local/Temp/xfe-VULN-225496-stix2-2.1-export.json</t>
  </si>
  <si>
    <t>(4) https://www.first.org/cvss/v3.0/specification-document                                                                 (21)https://exchange.xforce.ibmcloud.com/vulnerabilities/255713                                                                                                                                                 (22) https://docs.oasis-open.org/cti/stix/v2.1/os/stix-v2.1-os.pdf PAGINA 120                                                                                                                                                                                                           (23) file:///C:/Users/U355032/AppData/Local/Temp/xfe-VULN-225496-stix2-2.1-export.json</t>
  </si>
  <si>
    <t>En la siguiente gráfica se representa primeramente el número de registros de un determinado impacto de confidencialidad, y posteriormente, dentro de cada nivel de impacto de confidencialidad, el nivel de severidad base de las vulnerabilidades, para comprobar cómo el impacto de confidencialidad  afecta al nivel de severidad base.</t>
  </si>
  <si>
    <r>
      <t>IMPACTO INTEGRIDAD /</t>
    </r>
    <r>
      <rPr>
        <b/>
        <u/>
        <sz val="18"/>
        <color theme="1"/>
        <rFont val="Calibri Light"/>
        <family val="2"/>
        <scheme val="major"/>
      </rPr>
      <t>SEVERIDAD BASE</t>
    </r>
  </si>
  <si>
    <r>
      <t>PORCENTAJE TOTAL/</t>
    </r>
    <r>
      <rPr>
        <b/>
        <u/>
        <sz val="18"/>
        <color theme="1"/>
        <rFont val="Calibri Light"/>
        <family val="2"/>
        <scheme val="major"/>
      </rPr>
      <t>PORCENTAJE RESPECTO A VALOR DE IMPACTO DE INTEGRIDAD</t>
    </r>
  </si>
  <si>
    <t>ESTADÍSTICAS IMPACTO DE INTEGRIDAD Y SEVERIDAD BASE OBJETOS TIPO VULNERABILIDAD IBM PARTE IOT Y SMART HOME CONJUNTAS</t>
  </si>
  <si>
    <t>VALOR DE IMPACTO DE INTEGRIDAD</t>
  </si>
  <si>
    <t>La puntuación base se definirá con valores según su severidad.(4). En el gráfico aparecen los valores mayores que 0, al igual que para los valores de impacto de integridad.</t>
  </si>
  <si>
    <t>En la siguiente gráfica se representa primeramente el número de registros de un determinado impacto de integridad, y posteriormente, dentro de cada nivel de impacto de integridad, el nivel de severidad base de las vulnerabilidades, para comprobar cómo el impacto de integridad  afecta al nivel de severidad base.</t>
  </si>
  <si>
    <t>INTEGRITY IMPACT</t>
  </si>
  <si>
    <t>x_xfe_cvss_integrity_impact</t>
  </si>
  <si>
    <t>Esta columna mide el impacto de integridad, es decir, el impacto en recursos de información que puede ser causado por su modificación de forma no autorizada, lo que conlleva la no veracidad de la información, causado por la explotabilidad de la vulnerabilidad CVE especificada, acorde a la versión 3.0 (4)  del vector CVSS, para el análisis de un objeto STIX de tipo vulnerabilidad(22) de IBM. (21)(23)</t>
  </si>
  <si>
    <t>El objetivo de la búsqueda de la relación entre la severidad base y el impacto de integridad según  la versión del vector CVSS 3.0(4) es ver cómo el impacto de integridad influye en la severidad base ya que el valor de la severidad será mayor cuanto mayor impacto sufra en la integridad el sistema o producto dañado por el ataque.  (4)</t>
  </si>
  <si>
    <t>El objetivo de la búsqueda de la relación entre la severidad base y el impacto de confidencialidad según  la versión del vector CVSS 3.0(4) es ver cómo el impacto de confidencialidad influye en la severidad base ya que el valor de la severidad será mayor cuanto mayor impacto sufra en la confidencialidad el sistema o producto dañado por el ataque.  (4)</t>
  </si>
  <si>
    <t>(4) https://www.first.org/cvss/v3.0/specification-document                                                                 (21)https://exchange.xforce.ibmcloud.com/vulnerabilities/255713                                                                                  (22) https://docs.oasis-open.org/cti/stix/v2.1/os/stix-v2.1-os.pdf PAGINA 120                                                                                          (23) file:///C:/Users/U355032/AppData/Local/Temp/xfe-VULN-225496-stix2-2.1-export.json</t>
  </si>
  <si>
    <t>El objetivo de la búsqueda de la relación entre la severidad base y el impacto de DISPONIBILIDAD según  la versión del vector CVSS 3.0(4) es ver cómo el impacto de DISPONIBILIDAD influye en la severidad base ya que el valor de la severidad será mayor cuanto mayor impacto sufra en la DISPONIBILIDAD el sistema o producto dañado por el ataque.  (4)</t>
  </si>
  <si>
    <t>La puntuación base se definirá con valores según su severidad.(4). En el gráfico aparecen los valores mayores que 0, al igual que para los valores de impacto de DISPONIBILIDAD.</t>
  </si>
  <si>
    <t>En la siguiente gráfica se representa primeramente el número de registros de un determinado impacto de DISPONIBILIDAD, y posteriormente, dentro de cada nivel de impacto de DISPONIBILIDAD, el nivel de severidad base de las vulnerabilidades, para comprobar cómo el impacto de DISPONIBILIDAD  afecta al nivel de severidad base.</t>
  </si>
  <si>
    <t>IMPACTO DISPONIBILIDAD /SEVERIDAD BASE</t>
  </si>
  <si>
    <t>PORCENTAJE TOTAL/PORCENTAJE RESPECTO A VALOR DE IMPACTO DE DISPONIBILIDAD</t>
  </si>
  <si>
    <t>ESTADÍSTICAS IMPACTO DE DISPONIBILIDAD Y SEVERIDAD BASE OBJETOS TIPO VULNERABILIDAD IBM PARTE IOT Y SMART HOME CONJUNTAS</t>
  </si>
  <si>
    <t>VALOR DE IMPACTO DE DISPONIBILIDAD</t>
  </si>
  <si>
    <t>AVAILABILITY IMPACT</t>
  </si>
  <si>
    <t>x_xfe_cvss_availability_impact</t>
  </si>
  <si>
    <t>Esta columna mide el impacto de disponibilidad,es decir, el impacto en recursos de información que puede ser causado por su modificación de forma no autorizada, lo que conlleva la no veracidad de la información, causado por la explotabilidad de la vulnerabilidad CVE especificada, acorde a la versión 3.0 (4) del vector CVSS, para el análisis de un objeto STIX de tipo vulnerabilidad(22) de IBM. (21)(23)</t>
  </si>
  <si>
    <t>(4) https://www.first.org/cvss/v3.0/specification-document                                                              (21)https://exchange.xforce.ibmcloud.com/vulnerabilities/255713                                                                                        (22) https://docs.oasis-open.org/cti/stix/v2.1/os/stix-v2.1-os.pdf PAGINA 120                                                                                                          (23) file:///C:/Users/U355032/AppData/Local/Temp/xfe-VULN-225496-stix2-2.1-export.json</t>
  </si>
  <si>
    <t xml:space="preserve">BAJO </t>
  </si>
  <si>
    <r>
      <t>IMPACTO CONFIDENCIALIDAD /</t>
    </r>
    <r>
      <rPr>
        <b/>
        <u/>
        <sz val="18"/>
        <color theme="1"/>
        <rFont val="Calibri Light"/>
        <family val="2"/>
        <scheme val="major"/>
      </rPr>
      <t>IMPACTO DE INTEGRIDAD</t>
    </r>
  </si>
  <si>
    <t>(4) https://www.first.org/cvss/v3.0/specification-document                                                                                                                 (21)https://exchange.xforce.ibmcloud.com/vulnerabilities/255713                                                                                             (22) https://docs.oasis-open.org/cti/stix/v2.1/os/stix-v2.1-os.pdf PAGINA 120                                                                                                                                                                (23) file:///C:/Users/U355032/AppData/Local/Temp/xfe-VULN-225496-stix2-2.1-export.json</t>
  </si>
  <si>
    <t>El objetivo de la búsqueda de la relación entre el impacto de confidencialidad e integridad según  la versión del vector CVSS 3.0(4)   es comprobar si el impacto de CONFIDENCIALIDAD E INTEGRIDAD tienen relación entre ellos y se afectan entre sí.</t>
  </si>
  <si>
    <t>Se incluyen en el análisis únicamente los valores de severidad base para impacto de confidencialidad e impacto de integridad que se han encontrado en los objetos que sirven como fuente de datos. El objetivo es establecer una relación significativa entre ambos parámetros, y para ello se analizan únicamente los valores de ambas que aparecen al menos una vez en las fuentes de datos.</t>
  </si>
  <si>
    <t>ESTADÍSTICAS IMPACTO DE CONFIDENCIALIDAD E IMPACTO DE INTEGRIDAD OBJETOS TIPO VULNERABILIDAD IBM PARTE IOT Y SMART HOME CONJUNTAS</t>
  </si>
  <si>
    <t>IMPACTO DE INTEGRIDAD</t>
  </si>
  <si>
    <t>La puntuación base se definirá con valores según su severidad.(4). En el gráfico aparecen los valores mayores que 0, al igual que para los valores de impacto de disponibilidad.</t>
  </si>
  <si>
    <t>En la siguiente gráfica se representa primeramente el número de registros de un determinado impacto de confidencialidad, y posteriormente, dentro de cada nivel de impacto de confidencialidad, el nivel de impacto de integridad de las vulnerabilidades, para comprobar cómo el impacto de confidencialidad  afecta al impacto de integridad.</t>
  </si>
  <si>
    <t>En la siguiente gráfica y tabla se representa el porcentaje que representa un nivel de confidencialdiad respecto del total de CVES, y el porcentaje del total que representan los CVES simultáneamente de un determinado impacto de confidencialidad e integridad.</t>
  </si>
  <si>
    <t>Se incluyen en el análisis únicamente los valores de severidad base para impacto de confidencialidad e impacto de DISPONIBILIDAD que se han encontrado en los objetos que sirven como fuente de datos. El objetivo es establecer una relación significativa entre ambos parámetros, y para ello se analizan únicamente los valores de ambas que aparecen al menos una vez en las fuentes de datos.</t>
  </si>
  <si>
    <t>En la siguiente gráfica se representa primeramente el número de registros de un determinado impacto de confidencialidad, y posteriormente, dentro de cada nivel de impacto de confidencialidad, el nivel de impacto de DISPONIBILIDAD de las vulnerabilidades, para comprobar cómo el impacto de confidencialidad  afecta al impacto de DISPONIBILIDAD.</t>
  </si>
  <si>
    <t>IMPACTO CONFIDENCIALIDAD /IMPACTO DE DISPONIBILIDAD</t>
  </si>
  <si>
    <t>ESTADÍSTICAS IMPACTO DE CONFIDENCIALIDAD E IMPACTO DE DISPONIBILIDAD OBJETOS TIPO VULNERABILIDAD IBM PARTE IOT Y SMART HOME CONJUNTAS</t>
  </si>
  <si>
    <t>IMPACTO DE DISPONIBILIDAD</t>
  </si>
  <si>
    <t>El objetivo de la búsqueda de la relación entre el impacto de confidencialidad y  DISPONIBILIDAD según  la versión del vector CVSS 3.0(4)   es comprobar si el impacto de CONFIDENCIALIDAD y DISPONIBILIDAD tienen relación entre ellos y se afectan entre sí.</t>
  </si>
  <si>
    <t>(4) https://www.first.org/cvss/v3.0/specification-document                                                              (21)https://exchange.xforce.ibmcloud.com/vulnerabilities/255713                                                                                        (22) https://docs.oasis-open.org/cti/stix/v2.1/os/stix-v2.1-os.pdf PAGINA 120                                                                   (23) file:///C:/Users/U355032/AppData/Local/Temp/xfe-VULN-225496-stix2-2.1-export.json</t>
  </si>
  <si>
    <t>En la siguiente gráfica y tabla se representa el porcentaje que representa un nivel de confidencialdiad respecto del total de CVES, y el porcentaje del total que representan los CVES simultáneamente de un determinado impacto de confidencialidad y  DISPONIBILIDAD.</t>
  </si>
  <si>
    <t>El objetivo de la búsqueda de la relación entre el impacto de INTEGRIDAD y  DISPONIBILIDAD según  la versión del vector CVSS 3.0(4)   es comprobar si el impacto de INTEGRIDAD y DISPONIBILIDAD tienen relación entre ellos y se afectan entre sí.</t>
  </si>
  <si>
    <t>Se incluyen en el análisis únicamente los valores de severidad base para impacto de INTEGRIDAD e impacto de DISPONIBILIDAD que se han encontrado en los objetos que sirven como fuente de datos. El objetivo es establecer una relación significativa entre ambos parámetros, y para ello se analizan únicamente los valores de ambas que aparecen al menos una vez en las fuentes de datos.</t>
  </si>
  <si>
    <t>En la siguiente gráfica se representa primeramente el número de registros de un determinado impacto de INTEGRIDAD, y posteriormente, dentro de cada nivel de impacto de INTEGRIDAD, el nivel de impacto de DISPONIBILIDAD de las vulnerabilidades, para comprobar cómo el impacto de INTEGRIDAD  afecta al impacto de DISPONIBILIDAD.</t>
  </si>
  <si>
    <t>IMPACTO INTEGRIDAD /IMPACTO DE DISPONIBILIDAD</t>
  </si>
  <si>
    <t>PORCENTAJE TOTAL/PORCENTAJE RESPECTO A VALOR DE IMPACTO DE INTEGRIDAD</t>
  </si>
  <si>
    <t>ESTADÍSTICAS IMPACTO DE INTEGRIDAD E IMPACTO DE DISPONIBILIDAD OBJETOS TIPO VULNERABILIDAD IBM PARTE IOT Y SMART HOME CONJUNTAS</t>
  </si>
  <si>
    <t>En la siguiente gráfica y tabla se representa el porcentaje que representa un nivel de confidencialdiad respecto del total de CVES, y el porcentaje del total que representan los CVES simultáneamente de un determinado impacto de INTEGRIDAD y  DISPONIBILIDAD.</t>
  </si>
  <si>
    <t>El objetivo de la búsqueda de la relación entre el impacto de INTEGRIDAD y  CONFIDENCIALDIAD según  la versión del vector CVSS 3.0(4)   es comprobar si el impacto de INTEGRIDAD y CONFIDENCIALDIAD tienen relación entre ellos y se afectan entre sí.</t>
  </si>
  <si>
    <t>Se incluyen en el análisis únicamente los valores de severidad base para impacto de INTEGRIDAD e impacto de CONFIDENCIALDIAD que se han encontrado en los objetos que sirven como fuente de datos. El objetivo es establecer una relación significativa entre ambos parámetros, y para ello se analizan únicamente los valores de ambas que aparecen al menos una vez en las fuentes de datos.</t>
  </si>
  <si>
    <t>En la siguiente gráfica se representa primeramente el número de registros de un determinado impacto de INTEGRIDAD, y posteriormente, dentro de cada nivel de impacto de INTEGRIDAD, el nivel de impacto de CONFIDENCIALDIAD de las vulnerabilidades, para comprobar cómo el impacto de INTEGRIDAD  afecta al impacto de CONFIDENCIALDIAD.</t>
  </si>
  <si>
    <t>IMPACTO INTEGRIDAD /IMPACTO DE CONFIDENCIALDIAD</t>
  </si>
  <si>
    <t>ESTADÍSTICAS IMPACTO DE INTEGRIDAD E IMPACTO DE CONFIDENCIALDIAD OBJETOS TIPO VULNERABILIDAD IBM PARTE IOT Y SMART HOME CONJUNTAS</t>
  </si>
  <si>
    <t>En la siguiente gráfica y tabla se representa el porcentaje que representa un nivel de confidencialdiad respecto del total de CVES, y el porcentaje del total que representan los CVES simultáneamente de un determinado impacto de INTEGRIDAD y  CONFIDENCIALDIAD.</t>
  </si>
  <si>
    <t>IMPACTO DE CONFIDENCIALDIAD</t>
  </si>
  <si>
    <t>El objetivo de la búsqueda de la relación entre el impacto de DISPONIBILIDAD y  CONFIDENCIALIDAD según  la versión del vector CVSS 3.0(4)   es comprobar si el impacto de DISPONIBILIDAD y CONFIDENCIALIDAD tienen relación entre ellos y se afectan entre sí.</t>
  </si>
  <si>
    <t>Se incluyen en el análisis únicamente los valores de severidad base para impacto de DISPONIBILIDAD e impacto de CONFIDENCIALIDAD que se han encontrado en los objetos que sirven como fuente de datos. El objetivo es establecer una relación significativa entre ambos parámetros, y para ello se analizan únicamente los valores de ambas que aparecen al menos una vez en las fuentes de datos.</t>
  </si>
  <si>
    <t>En la siguiente gráfica se representa primeramente el número de registros de un determinado impacto de DISPONIBILIDAD, y posteriormente, dentro de cada nivel de impacto de DISPONIBILIDAD, el nivel de impacto de CONFIDENCIALIDAD de las vulnerabilidades, para comprobar cómo el impacto de DISPONIBILIDAD  afecta al impacto de CONFIDENCIALIDAD.</t>
  </si>
  <si>
    <t>IMPACTO DISPONIBILIDAD /IMPACTO DE CONFIDENCIALIDAD</t>
  </si>
  <si>
    <t>ESTADÍSTICAS IMPACTO DE DISPONIBILIDAD E IMPACTO DE CONFIDENCIALIDAD OBJETOS TIPO VULNERABILIDAD IBM PARTE IOT Y SMART HOME CONJUNTAS</t>
  </si>
  <si>
    <t>En la siguiente gráfica y tabla se representa el porcentaje que representa un nivel de CONFIDENCIALIDAD respecto del total de CVES, y el porcentaje del total que representan los CVES simultáneamente de un determinado impacto de DISPONIBILIDAD y  CONFIDENCIALIDAD.</t>
  </si>
  <si>
    <t>IMPACTO DE CONFIDENCIALIDAD</t>
  </si>
  <si>
    <t>Se incluyen en el análisis únicamente los valores de severidad base para impacto de DISPONIBILIDAD e impacto de INTEGRIDAD que se han encontrado en los objetos que sirven como fuente de datos. El objetivo es establecer una relación significativa entre ambos parámetros, y para ello se analizan únicamente los valores de ambas que aparecen al menos una vez en las fuentes de datos.</t>
  </si>
  <si>
    <t>En la siguiente gráfica se representa primeramente el número de registros de un determinado impacto de DISPONIBILIDAD, y posteriormente, dentro de cada nivel de impacto de DISPONIBILIDAD, el nivel de impacto de INTEGRIDAD de las vulnerabilidades, para comprobar cómo el impacto de DISPONIBILIDAD  afecta al impacto de INTEGRIDAD.</t>
  </si>
  <si>
    <t>IMPACTO DISPONIBILIDAD /IMPACTO DE INTEGRIDAD</t>
  </si>
  <si>
    <t>ESTADÍSTICAS IMPACTO DE DISPONIBILIDAD E IMPACTO DE INTEGRIDAD OBJETOS TIPO VULNERABILIDAD IBM PARTE IOT Y SMART HOME CONJUNTAS</t>
  </si>
  <si>
    <t>El objetivo de la búsqueda de la relación entre el impacto de DISPONIBILIDAD e  INTEGRIDAD según  la versión del vector CVSS 3.0(4)   es comprobar si el impacto de DISPONIBILIDAD y INTEGRIDAD tienen relación entre ellos y se afectan entre sí.</t>
  </si>
  <si>
    <t>En la siguiente gráfica y tabla se representa el porcentaje que representa un nivel de INTEGRIDAD respecto del total de CVES, y el porcentaje del total que representan los CVES simultáneamente de un determinado impacto de DISPONIBILIDAD e  INTEGRIDAD.</t>
  </si>
  <si>
    <t>VALOR COMPLEJIDAD DE ATAQUE</t>
  </si>
  <si>
    <t>ALTA</t>
  </si>
  <si>
    <t>BAJA</t>
  </si>
  <si>
    <t>ESTADÍSTICAS COMPLEJIDAD DE ATAQUE Y SEVERIDAD BASE OBJETOS TIPO VULNERABILIDAD IBM PARTE IOT Y SMART HOME CONJUNTAS</t>
  </si>
  <si>
    <t>En la siguiente gráfica y tabla se representa el porcentaje respecto del total de vulnerabilidades con un valor de confidencialidad de impacto concreto, y el porcentaje del total que representan las vulnerabilidades simultáneamente de un determinado impacto de confidencialidad y de una determinada severidad base.</t>
  </si>
  <si>
    <t>En la siguiente gráfica y tabla se representa el porcentaje respecto del total de vulnerabilidades con un valor de integridad de impacto concreto, y el porcentaje del total que representan las vulnerabilidades simultáneamente de un determinado impacto de integridad y de una determinada severidad base.</t>
  </si>
  <si>
    <t>En la siguiente gráfica y tabla se representa el porcentaje respecto del total de vulnerabilidades con un valor de disponibildiad de impacto concreto, y el porcentaje del total que representan las vulnerabilidades simultáneamente de un determinado impacto de disponibiliddad y de una determinada severidad base.</t>
  </si>
  <si>
    <t>La puntuación base se definirá con valores según su severidad.(4). En el gráfico aparecen los valores mayores que 0, al igual que para los valores de complejidad de ataque.</t>
  </si>
  <si>
    <t>En la siguiente gráfica se representa primeramente el número de registros de una determinada complejidad de ataque y posteriormente, dentro de cada nivel de complejidad de ataque, el nivel de severidad base de las vulnerabilidades, para comprobar cómo la complejidad de ataque afecta al nivel de severidad base.</t>
  </si>
  <si>
    <r>
      <t>COMPLEJIDAD DE ATAQUE /</t>
    </r>
    <r>
      <rPr>
        <b/>
        <u/>
        <sz val="18"/>
        <color theme="1"/>
        <rFont val="Calibri Light"/>
        <family val="2"/>
        <scheme val="major"/>
      </rPr>
      <t>SEVERIDAD BASE</t>
    </r>
  </si>
  <si>
    <r>
      <t>PORCENTAJE TOTAL/</t>
    </r>
    <r>
      <rPr>
        <b/>
        <u/>
        <sz val="18"/>
        <color theme="1"/>
        <rFont val="Calibri Light"/>
        <family val="2"/>
        <scheme val="major"/>
      </rPr>
      <t>PORCENTAJE RESPECTO A COMPLEJIDAD DE ATAQUE</t>
    </r>
  </si>
  <si>
    <t>En la siguiente gráfica y tabla se representa el porcentaje de vulnerabilidades respecto del total con un nivel de complejidad de ataque , y el porcentaje del total que representan las vulnerabilidades simultáneamente de una determinada complejidad de ataque y severidad base.</t>
  </si>
  <si>
    <t>ACCESS COMPLEXITY</t>
  </si>
  <si>
    <t>x_xfe_cvss_access_complexity</t>
  </si>
  <si>
    <t>Esta columna mide la dificultad que se le presenta al atacante para explotar la vulnerabilidad CVE especificada, debido a unas condiciones que deben existir para ello como una configuración específica del dispositivo o contar con cierta información del objetivo, acorde a la versión 3.0 (4) del vector CVSS, para el análisis de un objeto STIX de tipo vulnerabilidad(22) de IBM. (21)(23). A pesar de que en el objeto de tipo JSON para el objeto STIX viene especificado como complejidad de acceso, según la versión 3.0 del vector CVSS(4), se denomina complejidad de ataque.</t>
  </si>
  <si>
    <t>El objetivo de la búsqueda de la relación entre la severidad base y la complejidad de ataque según  la versión del vector CVSS 3.0(4) es ver cómo la complejidad de ataque influye en la severidad base ya que el valor de la severidad será mayor cuanto menor sea el valor de complejidad de acceso al sistema por el atacante.  (4)</t>
  </si>
  <si>
    <t>POSIBLES VALORES PARTE IOT</t>
  </si>
  <si>
    <t>RED</t>
  </si>
  <si>
    <t>Se recogen en la tabla y en la gráfica los valores que tienen al menos una aparición respecto del total, tanto de vector de ataque como de complejidad de ataque (4)(5), para poder establecer una relación entre ambos parámetros y que el estudio sea representativo.</t>
  </si>
  <si>
    <t>VALOR VECTOR DE ATAQUE/COMPLEJIDAD DE ATAQUE</t>
  </si>
  <si>
    <r>
      <t>PORCENTAJE TOTAL/</t>
    </r>
    <r>
      <rPr>
        <b/>
        <u/>
        <sz val="18"/>
        <color theme="1"/>
        <rFont val="Calibri Light"/>
        <family val="2"/>
        <scheme val="major"/>
      </rPr>
      <t>PORCENTAJE RESPECTO A VECTOR DE ATAQUE</t>
    </r>
  </si>
  <si>
    <t>VECTOR DE ATAQUE RED</t>
  </si>
  <si>
    <t>VECTOR DE ATAQUE LOCAL</t>
  </si>
  <si>
    <t>VECTOR DE ATAQUE FÍSICO</t>
  </si>
  <si>
    <t>VECTOR DE ATAQUE RED ADYACENTE</t>
  </si>
  <si>
    <t>NO ESPECIFICADO</t>
  </si>
  <si>
    <t>ESTADÍSTICAS VECTOR DE ATAQUE Y COMPLEJIDAD DE ATAQUE RESPECTO DEL TOTAL DE REGISTROS PARTE IOT Y SMART HOME CONJUNTAS</t>
  </si>
  <si>
    <t>COMPLEJIDAD DE ATAQUE</t>
  </si>
  <si>
    <t>VALOR DE VECTOR DE ATAQUE</t>
  </si>
  <si>
    <t>ACCESS VECTOR</t>
  </si>
  <si>
    <t>x_xfe_cvss_access_vector</t>
  </si>
  <si>
    <t>Contexto en el que es posible la explotación de las vulnerabilidades CVE a la vulnerabilidad de forma remota, acorde a la versión 3.0 (4) del vector CVSS, para el análisis de un objeto STIX de tipo vulnerabilidad(22) de IBM. (21)(23). El valor de la métrica será mayor cuando el atacante deba realizar el ataque de forma remota, al contrario que si lo realiza de forma física, ya que existe un mayor número de atacantes a través de la red que de forma física.  A pesar de que en el objeto de tipo JSON para el objeto STIX viene especificado como vector de acceso, según la versión 3.0 del vector CVSS(4), se denomina vector de ataque.</t>
  </si>
  <si>
    <t>El objetivo de la búsqueda de la relación entre el vector de ataque y la complejidad de ataque según  la versión del vector CVSS 3.0(4)y es ver cómo el vector de ataque influye en la complejidad del ataque. Se quiere comprobar si en función del vector o medio a través del cuál el atacante realiza el ataque, influye en la complejidad del mismo o es indiferente. (4)</t>
  </si>
  <si>
    <t>Se recogen en la tabla  los valores que tienen al menos una aparición respecto del total, tanto de vector de ataque como de complejidad de ataque (4)(5), para poder establecer una relación entre ambos parámetros y que el estudio sea representativo.</t>
  </si>
  <si>
    <t>En la siguiente gráfica y tabla se representa el porcentaje que representa un determinado vector de ataque respecto del total de vulnerabilidades, y posteriormente el porcentaje que representan las vulnerabilidades de una complejidad de ataque respecto de un vector de ataque determinado, para comprobar la relación entre la complejidad de ataque y el vector de ataque.</t>
  </si>
  <si>
    <t>En la siguiente gráfica y tabla se representa el porcentaje que representa un determinado vector de ataque respecto del total de vulnerabilidades, y el porcentaje del total que representan las vulnerabilidades simultáneamente con un determinado vector de ataque y de una determinada complejidad de ataque.</t>
  </si>
  <si>
    <t>USER INTERACTION</t>
  </si>
  <si>
    <t>REQUERIDA</t>
  </si>
  <si>
    <t>En las siguientes gráficas y columnas se representa primeramente los privilegios requeridos por el atacante para explotar la vulnerabilidad y posteriormente, dentro de los valores de privilegios requeridos, si la interacción de usuario es requerida para explotar la vulnerabilidad, con el objetivo comprobar si existe relación o afectación entre ambos valores.</t>
  </si>
  <si>
    <r>
      <t>PRIVILEGIOS REQUERIDOS/</t>
    </r>
    <r>
      <rPr>
        <b/>
        <u/>
        <sz val="18"/>
        <color theme="1"/>
        <rFont val="Calibri Light"/>
        <family val="2"/>
        <scheme val="major"/>
      </rPr>
      <t>INTERACCION USUARIO</t>
    </r>
  </si>
  <si>
    <t>PORCENTAJE TOTAL/PORCENTAJE RESPECTO A  PRIVILEGIOS REQUERIDOS</t>
  </si>
  <si>
    <t>PRIVILEGIOS ALTOS</t>
  </si>
  <si>
    <t>NO REQUERIDA</t>
  </si>
  <si>
    <t>PRIVILEGIOS BAJOS</t>
  </si>
  <si>
    <t>PRIVILEGIOS NO REQUERIDOS</t>
  </si>
  <si>
    <t>ESTADÍSTICAS PRIVILEGIOS REQUERIDOS E INTERACCION DE USUARIO REQUERIDA RESPECTO DEL TOTAL DE REGISTROS PARTE IOT Y SMART HOME CONJUNTAS</t>
  </si>
  <si>
    <t xml:space="preserve">INTERACCION DE USUARIO </t>
  </si>
  <si>
    <t>En la siguiente gráfica y tabla se representa el porcentaje que representa un subconjunto de vulnerabilidad según los privilegios requeridos por el atacante para su explotación respecto del total de vulnerabilidades, y el porcentaje del total que representan los vulnerabilidades simultáneamente con un nivel de requerimiento interacción de usuario específico y unos privilegios requeridos por parte del atacante, del ataque determinado.</t>
  </si>
  <si>
    <t>En la tabla y en el gráfico aparecen los valores con al menos una aparición tanto de privilegios requeridos  como de interacción de usuario(4), con el objetivo de establecer una relación significativa entre ellos y eliminar elementos que no hagan una aportación a extraer resultados concluyentes.</t>
  </si>
  <si>
    <t>En la tabla y en el gráfico aparecen los valores con al menos una aparición tanto de privilegios requeridos como de interacción de usuario(4), con el objetivo de establecer una relación significativa entre ellos y eliminar elementos que no hagan una aportación a extraer resultados concluyentes.</t>
  </si>
  <si>
    <t>El objetivo de la búsqueda de la relación entre la interacción de usuario y los privilegios requeridos según  la versión del vector CVSS 3.0(4)  es estudiar estos elementos que afectan a la puntuación de explotabilidad CVSSV3 y pertenecen al vector CVSSV3. Se quiere comprobar si en función de la interacción que se requiera que realice el usuario para que el atacante consiga explotar una vulnerabilidad, se requiere un mayor o menor número de privilegios del atacante para explotar la vulnerabilidad.</t>
  </si>
  <si>
    <t>x_xfe_cvss_userinteraction</t>
  </si>
  <si>
    <t>En esta columna se recoge la colaboración o no necesaria de un usuario que no sea el atacante para que la vulnerabilidad sea comprometida de forma exitosa. Por tanto, este valor especifica si se requiere la colaboración de un usuario externo para comprometer la vulnerabilidad CVE. La puntuación base será mayor si no se requiere la interacción de usuario, ya que significa que el usuario tiene las herramientas suficientes para conseguir que el ataque se realice de forma exitosa.  Estos valores son acordes a la versión 3.0 (4) del vector CVSS, para el análisis de un objeto STIX de tipo vulnerabilidad(22) de IBM. (21)(23)</t>
  </si>
  <si>
    <t>(4) https://www.first.org/cvss/v3.0/specification-document                                                                                   (21)https://exchange.xforce.ibmcloud.com/vulnerabilities/255713                                                                                      (22) https://docs.oasis-open.org/cti/stix/v2.1/os/stix-v2.1-os.pdf PAGINA 120                                                                                                                                                                                                           (23) file:///C:/Users/U355032/AppData/Local/Temp/xfe-VULN-225496-stix2-2.1-export.json</t>
  </si>
  <si>
    <t>(4) https://www.first.org/cvss/v3.0/specification-document                                                                 (21)https://exchange.xforce.ibmcloud.com/vulnerabilities/255713                                                                                    (22) https://docs.oasis-open.org/cti/stix/v2.1/os/stix-v2.1-os.pdf PAGINA 120                                                                                                                                                                                                           (23) file:///C:/Users/U355032/AppData/Local/Temp/xfe-VULN-225496-stix2-2.1-export.json</t>
  </si>
  <si>
    <r>
      <t>VALOR NOMBRE/</t>
    </r>
    <r>
      <rPr>
        <b/>
        <u/>
        <sz val="18"/>
        <color theme="1"/>
        <rFont val="Calibri Light"/>
        <family val="2"/>
        <scheme val="major"/>
      </rPr>
      <t>IMPACTO CONFIDENCIALIDAD</t>
    </r>
  </si>
  <si>
    <t>El objetivo de la búsqueda de la relación entre cadenas de texto en el nombre del objeto que representen una amenaza, ataque o consecuencia del mismo para una vulnerabilidad, y el impacto de confidencialidad, es ver el impacto que tiene en la confidencialidad de un producto o sistema un ataque o técnica usado a vulnerabilidades junto con sus posibles consecuencias.</t>
  </si>
  <si>
    <t>Se consideran los valores que aparecen más del 1% a la hora de realizar la gráfica. El umbral no es más elevado debido a que debido a la gran variedad de valores de "Nombre", los porcentajes de aparición no son elevados, y es necesario tener una muestra considerable de los valores de "Nombre". Los valores menores que este umbral se agrupan en "Otros valores". ´Para los valores de confidencialidad de impacto se estudian todos los valores ya que para todos existe una instancia al menos.</t>
  </si>
  <si>
    <t>En la siguiente tabla se representa primeramente el porcentaje respecto del total,de objetos de tipo VULNERABILIDAD en IBM XFORCE EXCHANGE, con una valor de cadena de texto en el nombre del objeto que represente una forma de explotación,técnica o ataque para una vulnerabilidad, o su posible consecuencia, y a continuación el porcentaje respecto del total de objetos con un determinado valor de impacto de confidencialidad.</t>
  </si>
  <si>
    <t>En la siguiente tabla se representa primeramente el porcentaje respecto del total,de objetos de tipo VULNERABILIDAD en IBM XFORCE EXCHANGE, con una valor de cadena de texto en el nombre del objeto que represente una forma de explotación,técnica o ataque para una vulnerabilidad, o su posible consecuencia, y a continuación el porcentaje respecto del total de objetos simultáneamente con un determinado valor de "nombre" y con un impacto de confidencialidad concreto.</t>
  </si>
  <si>
    <t>El objetivo de la búsqueda de la relación entre cadenas de texto en el nombre del objeto que representen una amenaza, ataque o consecuencia del mismo para una vulnerabilidad, y el impacto de INTEGRIDAD, es ver el impacto que tiene en la INTEGRIDAD de un producto o sistema un ataque o técnica usado a vulnerabilidades junto con sus posibles consecuencias.</t>
  </si>
  <si>
    <t>Se consideran los valores que aparecen más del 1% a la hora de realizar la gráfica. El umbral no es más elevado debido a que debido a la gran variedad de valores de "Nombre", los porcentajes de aparición no son elevados, y es necesario tener una muestra considerable de los valores de "Nombre". Los valores menores que este umbral se agrupan en "Otros valores". ´Para los valores de INTEGRIDAD de impacto se estudian todos los valores ya que para todos existe una instancia al menos.</t>
  </si>
  <si>
    <t>En la siguiente tabla se representa primeramente el porcentaje respecto del total,de objetos de tipo VULNERABILIDAD en IBM XFORCE EXCHANGE, con una valor de cadena de texto en el nombre del objeto que represente una forma de explotación,técnica o ataque para una vulnerabilidad, o su posible consecuencia, y a continuación el porcentaje respecto del total de objetos con un determinado valor de impacto de INTEGRIDAD.</t>
  </si>
  <si>
    <t>VALOR NOMBRE/IMPACTO INTEGRIDAD</t>
  </si>
  <si>
    <t>En la siguiente tabla se representa primeramente el porcentaje respecto del total,de objetos de tipo VULNERABILIDAD en IBM XFORCE EXCHANGE, con una valor de cadena de texto en el nombre del objeto que represente una forma de explotación,técnica o ataque para una vulnerabilidad, o su posible consecuencia, y a continuación el porcentaje respecto del total de objetos simultáneamente con un determinado valor de "nombre" y con un impacto de INTEGRIDAD concreto.</t>
  </si>
  <si>
    <t>ESTADÍSTICAS NOMBRE DE OBJETO E IMPACTO DE CONFIDENCIALIDAD OBJETOS TIPO VULNERABILIDAD IBM PARTE IOT Y SMART HOME CONJUNTAS</t>
  </si>
  <si>
    <t>ESTADÍSTICAS NOMBRE DE OBJETO E IMPACTO DE INTEGRIDAD OBJETOS TIPO VULNERABILIDAD IBM PARTE IOT Y SMART HOME CONJUNTAS</t>
  </si>
  <si>
    <t>El objetivo de la búsqueda de la relación entre cadenas de texto en el nombre del objeto que representen una amenaza, ataque o consecuencia del mismo para una vulnerabilidad, y el impacto de DISPONIBILIDAD, es ver el impacto que tiene en la DISPONIBILIDAD de un producto o sistema un ataque o técnica usado a vulnerabilidades junto con sus posibles consecuencias.</t>
  </si>
  <si>
    <t>Se consideran los valores que aparecen más del 1% a la hora de realizar la gráfica. El umbral no es más elevado debido a que debido a la gran variedad de valores de "Nombre", los porcentajes de aparición no son elevados, y es necesario tener una muestra considerable de los valores de "Nombre". Los valores menores que este umbral se agrupan en "Otros valores". ´Para los valores de DISPONIBILIDAD de impacto se estudian todos los valores ya que para todos existe una instancia al menos.</t>
  </si>
  <si>
    <t>En la siguiente tabla se representa primeramente el porcentaje respecto del total,de objetos de tipo VULNERABILIDAD en IBM XFORCE EXCHANGE, con una valor de cadena de texto en el nombre del objeto que represente una forma de explotación,técnica o ataque para una vulnerabilidad, o su posible consecuencia, y a continuación el porcentaje respecto del total de objetos con un determinado valor de impacto de DISPONIBILIDAD.</t>
  </si>
  <si>
    <t>VALOR NOMBRE/IMPACTO DISPONIBILIDAD</t>
  </si>
  <si>
    <t>ESTADÍSTICAS NOMBRE DE OBJETO E IMPACTO DE DISPONIBILIDAD OBJETOS TIPO VULNERABILIDAD IBM PARTE IOT Y SMART HOME CONJUNTAS</t>
  </si>
  <si>
    <t>En la siguiente tabla se representa primeramente el porcentaje respecto del total,de objetos de tipo VULNERABILIDAD en IBM XFORCE EXCHANGE, con una valor de cadena de texto en el nombre del objeto que represente una forma de explotación,técnica o ataque para una vulnerabilidad, o su posible consecuencia, y a continuación el porcentaje respecto del total de objetos simultáneamente con un determinado valor de "nombre" y con un impacto de DISPONIBILIDAD concreto.</t>
  </si>
  <si>
    <t>COMPLEJIDAD ATAQUE</t>
  </si>
  <si>
    <t>El objetivo de la búsqueda de la relación entre cadenas de texto en el nombre del objeto que representen una amenaza, ataque o consecuencia del mismo para una vulnerabilidad, y la complejidad de ataque, es ver la complejidad de ataque asignada a algún tipo de técnica o ataque utilizado para explotar una vulnerabilidad, dentro de los encontrados en el valor de "Nombre".</t>
  </si>
  <si>
    <t xml:space="preserve">Se consideran los valores que aparecen más del 1% a la hora de realizar la gráfica. El umbral no es más elevado debido a que debido a la gran variedad de valores de "Nombre", los porcentajes de aparición no son elevados, y es necesario tener una muestra considerable de los valores de "Nombre". Los valores menores que este umbral se agrupan en "Otros valores". </t>
  </si>
  <si>
    <t>ESTADÍSTICAS NOMBRE DE OBJETO Y COMPLEJIDAD DE ATAQUE OBJETOS TIPO VULNERABILIDAD IBM PARTE IOT Y SMART HOME CONJUNTAS</t>
  </si>
  <si>
    <t>En la siguiente tabla se representa primeramente el porcentaje respecto del total,de objetos de tipo VULNERABILIDAD en IBM XFORCE EXCHANGE, con una valor de cadena de texto en el nombre del objeto que represente una forma de explotación,técnica o ataque para una vulnerabilidad, o su posible consecuencia, y a continuación el porcentaje respecto del total de objetos con un determinado valor de "nombre" que tienen una complejidad de ataque asignada.</t>
  </si>
  <si>
    <r>
      <t>PORCENTAJE TOTAL/</t>
    </r>
    <r>
      <rPr>
        <b/>
        <u/>
        <sz val="18"/>
        <color theme="1"/>
        <rFont val="Calibri Light"/>
        <family val="2"/>
        <scheme val="major"/>
      </rPr>
      <t>PORCENTAJE RESPECTO A VALOR DE COMPLEJIDAD DE ATAQUE</t>
    </r>
  </si>
  <si>
    <t>En la siguiente tabla se representa primeramente el porcentaje respecto del total,de objetos de tipo VULNERABILIDAD en IBM XFORCE EXCHANGE, con una valor de cadena de texto en el nombre del objeto que represente una forma de explotación,técnica o ataque para una vulnerabilidad, o su posible consecuencia, y a continuación el porcentaje respecto del total de objetos simultáneamente con un determinado valor de "nombre" y con una complejidad de ataque especificada.</t>
  </si>
  <si>
    <r>
      <t>COMPLEJIDAD DE ATAQUE /</t>
    </r>
    <r>
      <rPr>
        <b/>
        <u/>
        <sz val="18"/>
        <color theme="1"/>
        <rFont val="Calibri Light"/>
        <family val="2"/>
        <scheme val="major"/>
      </rPr>
      <t>IMPACTO DE CONFIDENCIALIDAD</t>
    </r>
  </si>
  <si>
    <t>ESTADÍSTICAS COMPLEJIDAD DE ATAQUE E IMPACTO DE CONFIDENCIALIDAD OBJETOS TIPO VULNERABILIDAD IBM PARTE IOT Y SMART HOME CONJUNTAS</t>
  </si>
  <si>
    <t>En la siguiente gráfica y tabla se representa el porcentaje de vulnerabilidades respecto del total con un nivel de complejidad de ataque , y el porcentaje del total que representan las vulnerabilidades simultáneamente de una determinada complejidad de ataque e impacto de confidencialidad.</t>
  </si>
  <si>
    <t>Se recogen los valores de complejidad de ataque e impacto de confidencialidad para los que existen instancias. En este caso existen instancias para todos los valores, por lo que el análisis será significativo y completo.</t>
  </si>
  <si>
    <t>En la siguiente tabla  se representa primeramente el número de registros de una determinada complejidad de ataque y posteriormente, dentro de cada nivel de complejidad de ataque, el nivel de impacto de confidencialidad de las vulnerabilidades, para comprobar cómo el impacto de confidencialidad afecta al nivel de complejidad de ataque.</t>
  </si>
  <si>
    <t>El objetivo de la búsqueda de la relación entre el impacto de confidencialidad y la complejidad de ataque según  la versión del vector CVSS 3.0(4) es ver cómo la complejidad de ataque influye en el impacto de confidencialidad, ya que el valor del impacto de confidencialidad será mayor cuanto menor sea el valor de complejidad de ataque al sistema por el atacante.  (4)</t>
  </si>
  <si>
    <t>El objetivo de la búsqueda de la relación entre el impacto de INTEGRIDAD y la complejidad de ataque según  la versión del vector CVSS 3.0(4) es ver cómo la complejidad de ataque influye en el impacto de INTEGRIDAD, ya que el valor del impacto de INTEGRIDAD será mayor cuanto menor sea el valor de complejidad de ataque al sistema por el atacante.  (4)</t>
  </si>
  <si>
    <t>Se recogen los valores de complejidad de ataque e impacto de INTEGRIDAD para los que existen instancias. En este caso existen instancias para todos los valores, por lo que el análisis será significativo y completo.</t>
  </si>
  <si>
    <t>En la siguiente tabla  se representa primeramente el número de registros de una determinada complejidad de ataque y posteriormente, dentro de cada nivel de complejidad de ataque, el nivel de impacto de INTEGRIDAD de las vulnerabilidades, para comprobar cómo el impacto de INTEGRIDAD afecta al nivel de complejidad de ataque.</t>
  </si>
  <si>
    <t>COMPLEJIDAD DE ATAQUE /IMPACTO DE INTEGRIDAD</t>
  </si>
  <si>
    <t>ESTADÍSTICAS COMPLEJIDAD DE ATAQUE E IMPACTO DE INTEGRIDAD OBJETOS TIPO VULNERABILIDAD IBM PARTE IOT Y SMART HOME CONJUNTAS</t>
  </si>
  <si>
    <t>En la siguiente gráfica y tabla se representa el porcentaje de vulnerabilidades respecto del total con un nivel de complejidad de ataque , y el porcentaje del total que representan las vulnerabilidades simultáneamente de una determinada complejidad de ataque e impacto de INTEGRIDAD.</t>
  </si>
  <si>
    <t>El objetivo de la búsqueda de la relación entre el impacto de DISPONIBILIDAD y la complejidad de ataque según  la versión del vector CVSS 3.0(4) es ver cómo la complejidad de ataque influye en el impacto de DISPONIBILIDAD, ya que el valor del impacto de DISPONIBILIDAD será mayor cuanto menor sea el valor de complejidad de ataque al sistema por el atacante.  (4)</t>
  </si>
  <si>
    <t>Se recogen los valores de complejidad de ataque e impacto de DISPONIBILIDAD para los que existen instancias. En este caso existen instancias para todos los valores, por lo que el análisis será significativo y completo.</t>
  </si>
  <si>
    <t>En la siguiente tabla  se representa primeramente el número de registros de una determinada complejidad de ataque y posteriormente, dentro de cada nivel de complejidad de ataque, el nivel de impacto de DISPONIBILIDAD de las vulnerabilidades, para comprobar cómo el impacto de DISPONIBILIDAD afecta al nivel de complejidad de ataque.</t>
  </si>
  <si>
    <t>COMPLEJIDAD DE ATAQUE /IMPACTO DE DISPONIBILIDAD</t>
  </si>
  <si>
    <t>ESTADÍSTICAS COMPLEJIDAD DE ATAQUE E IMPACTO DE DISPONIBILIDAD OBJETOS TIPO VULNERABILIDAD IBM PARTE IOT Y SMART HOME CONJUNTAS</t>
  </si>
  <si>
    <t>En la siguiente gráfica y tabla se representa el porcentaje de vulnerabilidades respecto del total con un nivel de complejidad de ataque , y el porcentaje del total que representan las vulnerabilidades simultáneamente de una determinada complejidad de ataque e impacto de DISPONIBILIDAD.</t>
  </si>
  <si>
    <t>OBTENCIÓN INFORMACIÓN</t>
  </si>
  <si>
    <t>OBTENCIÓN PRIVILEGIOS</t>
  </si>
  <si>
    <t>OBTENCION ACCESO</t>
  </si>
  <si>
    <t>MANIPULACION DE ARCHIVOS</t>
  </si>
  <si>
    <t>ATAQUE CROSS SITE SCRIPTING</t>
  </si>
  <si>
    <t>OTRAS CONSECUENCIAS</t>
  </si>
  <si>
    <t>ESTADÍSTICAS CONSECUENCIAS DE ATAQUE E IMPACTO DE DISPONIBILIDAD OBJETOS TIPO VULNERABILIDAD IBM PARTE IOT Y SMART HOME CONJUNTAS</t>
  </si>
  <si>
    <t>VALOR DE CONSECUENCIAS DE ATAQUE</t>
  </si>
  <si>
    <t>OBTENCIÓN ACCESO</t>
  </si>
  <si>
    <r>
      <t>PORCENTAJE TOTAL/</t>
    </r>
    <r>
      <rPr>
        <b/>
        <u/>
        <sz val="18"/>
        <color theme="1"/>
        <rFont val="Calibri Light"/>
        <family val="2"/>
        <scheme val="major"/>
      </rPr>
      <t>PORCENTAJE RESPECTO A CONSECUENCIAS</t>
    </r>
    <r>
      <rPr>
        <b/>
        <sz val="18"/>
        <color theme="1"/>
        <rFont val="Calibri Light"/>
        <family val="2"/>
        <scheme val="major"/>
      </rPr>
      <t xml:space="preserve"> DE ATAQUE</t>
    </r>
  </si>
  <si>
    <t>CONSEQUENCES</t>
  </si>
  <si>
    <t>x_xfe_consequences</t>
  </si>
  <si>
    <t>En esta columna se recogen las consecuencias que tendría la explotación de forma exitosa de un objeto STIX de tipo vulnerabilidad(22) de IBM. (21)(23). Todas las entradas para este tipo de objetos en IBM tienen asignada una consecuencia. No se han encontrado valores especificados en el vocabulario de STIX 2.1 para capacidades de malware(29). No obstante, se encuentra un conjunto cerrado de consecuencias en las vulnerabilidades estudiadas(OBTENCIÓN DE INFORMACIÓN, OBTENCIÓN DE ACCESO, OBTENCIÓN DE PRIVILEGIOS, DENEGACIÓN DE SERVICIO, ATAQUE DE CROSS-SITE SCRIPTING, MANIPULACIÓN DE ARCHIVOS, SOBREPASAR LA SEGURIDAD).</t>
  </si>
  <si>
    <t xml:space="preserve"> (21)https://exchange.xforce.ibmcloud.com/vulnerabilities/255713                                                                 (22) https://docs.oasis-open.org/cti/stix/v2.1/os/stix-v2.1-os.pdf PAGINA 120                                                                                                                                                                                                           (23) file:///C:/Users/U355032/AppData/Local/Temp/xfe-VULN-225496-stix2-2.1-export.json                                         (29) https://docs.oasis-open.org/cti/stix/v2.1/os/stix-v2.1-os.pdf PAGINA 235</t>
  </si>
  <si>
    <t>El objetivo de la búsqueda de la relación entre las consecuencias que puede tener un ataque o explotación de una vulnerabilidad en un sistema/producto,  y el impacto de DISPONIBILIDAD, es ver el impacto que tiene en la DISPONIBILIDAD de un producto o sistema una determinada consecuencia de la explotación del sistema/producto, para comprobar las consecuencias que tienen un mayor impacto en la DISPONIBILIDAD.</t>
  </si>
  <si>
    <t>VALOR CONSECUENCIAS/IMPACTO DISPONIBILIDAD</t>
  </si>
  <si>
    <t>En la siguiente tabla se representa primeramente el porcentaje respecto del total,de objetos de tipo VULNERABILIDAD en IBM XFORCE EXCHANGE, de una posible consecuencia de la explotación de una vulnerabilidad en un sistema/producto, y a continuación el porcentaje respecto del total de valores con una determinada consecuencia, con un valor concreto de impacto de DISPONIBILIDAD.</t>
  </si>
  <si>
    <t>En la siguiente tabla y gráfico se representa primeramente el porcentaje respecto del total,de objetos de tipo VULNERABILIDAD en IBM XFORCE EXCHANGE, de una posible consecuencia de la explotación de una vulnerabilidad en un sistema/producto, y a continuación el porcentaje respecto del total de valores con una determinada consecuencia y  con un valor concreto de impacto de DISPONIBILIDAD simultáneamente.</t>
  </si>
  <si>
    <t>NO EXISTE</t>
  </si>
  <si>
    <t>En esta ocasión no se establece un umbral ya que no existe un conjunto definido de valores para las consecuencias de un ataque que aparecen en la fuente de datos para el análisis realizado. Por tanto, se toman como referencia las distintas consecuencias encontradas. Para los valores de disponibilidad se encuentran instancias para todos sus posibles valores, por lo que se toman en cuenta todos ellos para el análisis de la relación entre los dos parámetros.</t>
  </si>
  <si>
    <t>El objetivo de la búsqueda de la relación entre las consecuencias que puede tener un ataque o explotación de una vulnerabilidad en un sistema/producto,  y el impacto de INTEGRIDAD, es ver el impacto que tiene en la INTEGRIDAD de un producto o sistema una determinada consecuencia de la explotación del sistema/producto, para comprobar las consecuencias que tienen un mayor impacto en la INTEGRIDAD.</t>
  </si>
  <si>
    <t>En esta ocasión no se establece un umbral ya que no existe un conjunto definido de valores para las consecuencias de un ataque que aparecen en la fuente de datos para el análisis realizado. Por tanto, se toman como referencia las distintas consecuencias encontradas. Para los valores de INTEGRIDAD se encuentran instancias para todos sus posibles valores, por lo que se toman en cuenta todos ellos para el análisis de la relación entre los dos parámetros.</t>
  </si>
  <si>
    <t>En la siguiente tabla se representa primeramente el porcentaje respecto del total,de objetos de tipo VULNERABILIDAD en IBM XFORCE EXCHANGE, de una posible consecuencia de la explotación de una vulnerabilidad en un sistema/producto, y a continuación el porcentaje respecto del total de valores con una determinada consecuencia, con un valor concreto de impacto de INTEGRIDAD.</t>
  </si>
  <si>
    <t>VALOR CONSECUENCIAS/IMPACTO INTEGRIDAD</t>
  </si>
  <si>
    <t>ESTADÍSTICAS CONSECUENCIAS DE ATAQUE E IMPACTO DE INTEGRIDAD OBJETOS TIPO VULNERABILIDAD IBM PARTE IOT Y SMART HOME CONJUNTAS</t>
  </si>
  <si>
    <t>En la siguiente tabla y gráfico se representa primeramente el porcentaje respecto del total,de objetos de tipo VULNERABILIDAD en IBM XFORCE EXCHANGE, de una posible consecuencia de la explotación de una vulnerabilidad en un sistema/producto, y a continuación el porcentaje respecto del total de valores con una determinada consecuencia y  con un valor concreto de impacto de INTEGRIDAD simultáneamente.</t>
  </si>
  <si>
    <t>El objetivo de la búsqueda de la relación entre las consecuencias que puede tener un ataque o explotación de una vulnerabilidad en un sistema/producto,  y el impacto de CONFIDENCIALIDAD, es ver el impacto que tiene en la CONFIDENCIALIDAD de un producto o sistema una determinada consecuencia de la explotación del sistema/producto, para comprobar las consecuencias que tienen un mayor impacto en la CONFIDENCIALIDAD.</t>
  </si>
  <si>
    <t>En esta ocasión no se establece un umbral ya que no existe un conjunto definido de valores para las consecuencias de un ataque que aparecen en la fuente de datos para el análisis realizado. Por tanto, se toman como referencia las distintas consecuencias encontradas. Para los valores de CONFIDENCIALIDAD se encuentran instancias para todos sus posibles valores, por lo que se toman en cuenta todos ellos para el análisis de la relación entre los dos parámetros.</t>
  </si>
  <si>
    <t>En la siguiente tabla se representa primeramente el porcentaje respecto del total,de objetos de tipo VULNERABILIDAD en IBM XFORCE EXCHANGE, de una posible consecuencia de la explotación de una vulnerabilidad en un sistema/producto, y a continuación el porcentaje respecto del total de valores con una determinada consecuencia, con un valor concreto de impacto de CONFIDENCIALIDAD.</t>
  </si>
  <si>
    <t>VALOR CONSECUENCIAS/IMPACTO CONFIDENCIALIDAD</t>
  </si>
  <si>
    <t>ESTADÍSTICAS CONSECUENCIAS DE ATAQUE E IMPACTO DE CONFIDENCIALIDAD OBJETOS TIPO VULNERABILIDAD IBM PARTE IOT Y SMART HOME CONJUNTAS</t>
  </si>
  <si>
    <t>En la siguiente tabla y gráfico se representa primeramente el porcentaje respecto del total,de objetos de tipo VULNERABILIDAD en IBM XFORCE EXCHANGE, de una posible consecuencia de la explotación de una vulnerabilidad en un sistema/producto, y a continuación el porcentaje respecto del total de valores con una determinada consecuencia y  con un valor concreto de impacto de CONFIDENCIALIDAD simultáneamente.</t>
  </si>
  <si>
    <t>OBTENCION INFORMACION</t>
  </si>
  <si>
    <t>OBTENCION PRIVILEGIOS</t>
  </si>
  <si>
    <t>DENEGACION SERVICIO</t>
  </si>
  <si>
    <t>MANIPULACION ARCHIVOS</t>
  </si>
  <si>
    <t>CROSS SITE SCRIPTING</t>
  </si>
  <si>
    <t>CONSECUENCIAS</t>
  </si>
  <si>
    <t>ESTADÍSTICAS NOMBRE DE OBJETO Y CONSECUENCIAS OBJETOS TIPO VULNERABILIDAD IBM PARTE IOT Y SMART HOME CONJUNTAS</t>
  </si>
  <si>
    <r>
      <t>VALOR NOMBRE/</t>
    </r>
    <r>
      <rPr>
        <b/>
        <u/>
        <sz val="18"/>
        <color theme="1"/>
        <rFont val="Calibri Light"/>
        <family val="2"/>
        <scheme val="major"/>
      </rPr>
      <t>CONSECUENCIAS ATAQUE</t>
    </r>
  </si>
  <si>
    <r>
      <t>PORCENTAJE TOTAL/</t>
    </r>
    <r>
      <rPr>
        <b/>
        <u/>
        <sz val="18"/>
        <color theme="1"/>
        <rFont val="Calibri Light"/>
        <family val="2"/>
        <scheme val="major"/>
      </rPr>
      <t>PORCENTAJE RESPECTO A CONSECUENCIAS ATAQUE</t>
    </r>
  </si>
  <si>
    <t>Se consideran los valores de "nombre" que aparecen más del 1% a la hora de realizar la gráfica. El umbral no es más elevado debido a que debido a la gran variedad de valores de "Nombre", los porcentajes de aparición no son elevados, y es necesario tener una muestra considerable de los valores de "Nombre". Los valores menores que este umbral se agrupan en "Otros valores". ´Para los valores de  consecuencias de ataques, se utilizan los encontrados en los ficheros de vulnerabilidades IBM,  ya que no existe un conjunto definido de valores.</t>
  </si>
  <si>
    <t>En la siguiente tabla se representa primeramente el porcentaje respecto del total,de objetos de tipo VULNERABILIDAD en IBM XFORCE EXCHANGE, con una valor de cadena de texto en el nombre del objeto que represente una forma de explotación,técnica o ataque para una vulnerabilidad, o su posible consecuencia, y a continuación el porcentaje respecto del total de objetos simultáneamente con un determinado valor de "nombre" y una consecuencia de la explotación de la vulnerabilidad concreta.</t>
  </si>
  <si>
    <t>En la siguiente tabla se representa primeramente el porcentaje respecto del total,de objetos de tipo VULNERABILIDAD en IBM XFORCE EXCHANGE, con una valor de cadena de texto en el nombre del objeto que represente una forma de explotación,técnica o ataque para una vulnerabilidad, o su posible consecuencia, y a continuación el porcentaje respecto de ese valor de nombre, de las vulnerabilidades con una determinada consecuencia de explotación.</t>
  </si>
  <si>
    <t>El objetivo de la búsqueda de la relación entre cadenas de texto en el nombre del objeto que representen una amenaza, ataque o consecuencia del mismo para una vulnerabilidad, y las consecuencias del ataque, es ver las posibles consecuencias que puede tener un determinado ataque o explotación para una vulnerabilidad.</t>
  </si>
  <si>
    <t>(11) https://oasis-open.github.io/cti-documentation/stix/gettingstarted.html                                                                (21)https://exchange.xforce.ibmcloud.com/vulnerabilities/255713                                                                 (22) https://docs.oasis-open.org/cti/stix/v2.1/os/stix-v2.1-os.pdf PAGINA 120                                                                                                                                                                                                           (23) file:///C:/Users/U355032/AppData/Local/Temp/xfe-VULN-225496-stix2-2.1-export.json                                                                      (29) https://docs.oasis-open.org/cti/stix/v2.1/os/stix-v2.1-os.pdf PAGINA 235</t>
  </si>
  <si>
    <t>SEVERIDAD  MEDIA</t>
  </si>
  <si>
    <t>VALOR SEVERIDAD TEMPORAL</t>
  </si>
  <si>
    <t>ESTADÍSTICAS SEVERIDAD TEMPORAL Y SEVERIDAD BASE OBJETOS TIPO VULNERABILIDAD IBM PARTE IOT Y SMART HOME CONJUNTAS</t>
  </si>
  <si>
    <r>
      <t>VALOR SEVERIDAD TEMPORAL/</t>
    </r>
    <r>
      <rPr>
        <b/>
        <u/>
        <sz val="18"/>
        <color theme="1"/>
        <rFont val="Calibri Light"/>
        <family val="2"/>
        <scheme val="major"/>
      </rPr>
      <t>VALOR SEVERIDAD BASE</t>
    </r>
  </si>
  <si>
    <r>
      <t>PORCENTAJE TOTAL/</t>
    </r>
    <r>
      <rPr>
        <b/>
        <u/>
        <sz val="18"/>
        <color theme="1"/>
        <rFont val="Calibri Light"/>
        <family val="2"/>
        <scheme val="major"/>
      </rPr>
      <t>PORCENTAJE RESPECTO A SEVERIDAD TEMPORAL</t>
    </r>
  </si>
  <si>
    <t>Se consideran todos los valores de severidad(4), debido a que tanto para la puntuación temporal como para la puntuación base que vienen definidas en este análisis por la severidad, todos los valores tienen al menos una instancia, y permiten realizar un análisis significativo entre ambos parámetros.</t>
  </si>
  <si>
    <t>En la siguiente tabla se representa primeramente el porcentaje respecto del total,de objetos de tipo VULNERABILIDAD en IBM XFORCE EXCHANGE, con una determinada severidad temporal, y a continuación el porcentaje respecto del número de objetos con un valor de severidad temporal concreto, de las vulnerabilidades con una severidad base específica.</t>
  </si>
  <si>
    <t>En la siguiente tabla y gráfica, se representa primeramente el porcentaje respecto del total,de objetos de tipo VULNERABILIDAD en IBM XFORCE EXCHANGE, con una determinada severidad temporal, y a continuación el porcentaje respecto del número de objetos total con un valor de severidad temporal y un valor de severidad base concreto simultáneamente.</t>
  </si>
  <si>
    <t>El objetivo de la búsqueda de la relación entre la severidad temporal de una vulnerabilidad, y la severidad base de la misma, es ver si tienen relación entre sí y si el valor de alguna de ellas viene determinada por el de la otra.</t>
  </si>
  <si>
    <t>TEMPORAL SCORE</t>
  </si>
  <si>
    <t>x_xfe_temporal_score</t>
  </si>
  <si>
    <t>La puntuación temporal recoge las métricas temporales , que miden la confianza que se tiene en la descripción de una vulnerabilidad, la existencia de parches o el estado actual de técnicas que permiten explotar la vulnerabilidad. La puntuación temporal viene dada por la madurez del código de explotación,el nivel de remediación y por el reporte de confianza.  En este caso el nivel de puntuación temporal viene definido por su severidad, según un rango de puntuaciones  temporales acordes a la versión 3.0 (4) del vector CVSS, para el análisis de un objeto STIX de tipo vulnerabilidad(22) de IBM. (21)(23)</t>
  </si>
  <si>
    <t>NIVEL DE REMEDIACION</t>
  </si>
  <si>
    <t>OFICIALMENTE ARREGLADO</t>
  </si>
  <si>
    <t>NO DISPONIBLE</t>
  </si>
  <si>
    <r>
      <t>VALOR SEVERIDAD TEMPORAL/</t>
    </r>
    <r>
      <rPr>
        <b/>
        <u/>
        <sz val="18"/>
        <color theme="1"/>
        <rFont val="Calibri Light"/>
        <family val="2"/>
        <scheme val="major"/>
      </rPr>
      <t>VALOR NIVEL DE REMEDIACIÓN</t>
    </r>
  </si>
  <si>
    <t>ESTADÍSTICAS SEVERIDAD TEMPORAL Y NIVEL DE REMEDIACIÓN OBJETOS TIPO VULNERABILIDAD IBM PARTE IOT Y SMART HOME CONJUNTAS</t>
  </si>
  <si>
    <t>REMEDIATION LEVEL</t>
  </si>
  <si>
    <t>x_xfe_cvss_remediation_level</t>
  </si>
  <si>
    <t>Esta columna mide el nivel de remediación de la vulnerabilidad estudiada. Estudia si existe un remedio oficial como un posible parche o si por ejemplo la vulnerabilidad ha sido conocida recientemente y no existe ninguna forma de mitigarla. El nivel de puntuación aumentará en los casos en los que la vulnerabilidad no tenga aún un remedio definitivo.  Estos valores son acordes a la versión 3.0 (4) del vector CVSS, para el análisis de un objeto STIX de tipo vulnerabilidad(22) de IBM. (21)(23)</t>
  </si>
  <si>
    <t>El objetivo de la búsqueda de la relación entre la severidad temporal de una vulnerabilidad y el nivel de remediación de la misma, es ver si al no existir aún ninguna mitigación que contrarreste los efectos de la vulnerabilidad, la puntuación temporal aumenta, y por tanto la puntuación temporal viene determinada por el nivel de remediación.</t>
  </si>
  <si>
    <t>Se consideran todos los valores de severidad(4), debido a que para la severidad temporal se encuentran todos los valores en las fuentes de datos. Para el nivel de remediación únicamente se consideran los valores que aparecen al menos una vez con el objetivo de realizar un análisis significativo entre ambos parámetros.</t>
  </si>
  <si>
    <t>En la siguiente tabla se representa primeramente el porcentaje respecto del total,de objetos de tipo VULNERABILIDAD en IBM XFORCE EXCHANGE, con una determinada severidad temporal, y a continuación el porcentaje respecto del número de objetos con un valor de severidad temporal concreto, de las vulnerabilidades con un nivel de remediación específico.</t>
  </si>
  <si>
    <t>En la siguiente tabla y gráfica, se representa primeramente el porcentaje respecto del total,de objetos de tipo VULNERABILIDAD en IBM XFORCE EXCHANGE, con una determinada severidad temporal, y a continuación el porcentaje respecto del número de objetos total con un valor de severidad temporal y un valor de nivel de remediación concreto simultáneamente.</t>
  </si>
  <si>
    <t>CONFIANZA DEL INFORME</t>
  </si>
  <si>
    <t>CONFIRMADA</t>
  </si>
  <si>
    <t>RAZONABLE</t>
  </si>
  <si>
    <t>En la siguiente tabla y gráfica, se representa primeramente el porcentaje respecto del total,de objetos de tipo VULNERABILIDAD en IBM XFORCE EXCHANGE, con una determinada severidad temporal, y a continuación el porcentaje respecto del número de objetos total con un valor de severidad temporal y un valor de confianza del informe concreto simultáneamente.</t>
  </si>
  <si>
    <t>Se consideran todos los valores de severidad(4), debido a que para la severidad temporal se encuentran todos los valores en las fuentes de datos. Para el parámetro de confianza del informe, únicamente se consideran los valores que aparecen al menos una vez con el objetivo de realizar un análisis significativo entre ambos parámetros.</t>
  </si>
  <si>
    <t>En la siguiente tabla se representa primeramente el porcentaje respecto del total,de objetos de tipo VULNERABILIDAD en IBM XFORCE EXCHANGE, con una determinada severidad temporal, y a continuación el porcentaje respecto del número de objetos con un valor de severidad temporal concreto, de las vulnerabilidades con un nivel de confianza del informe específico.</t>
  </si>
  <si>
    <r>
      <t>VALOR SEVERIDAD TEMPORAL/</t>
    </r>
    <r>
      <rPr>
        <b/>
        <u/>
        <sz val="18"/>
        <color theme="1"/>
        <rFont val="Calibri Light"/>
        <family val="2"/>
        <scheme val="major"/>
      </rPr>
      <t>VALOR CONFIANZA DEL INFORME</t>
    </r>
  </si>
  <si>
    <t>ESTADÍSTICAS SEVERIDAD TEMPORAL Y CONFIANZA DEL INFORME OBJETOS TIPO VULNERABILIDAD IBM PARTE IOT Y SMART HOME CONJUNTAS</t>
  </si>
  <si>
    <t>REPORT CONFIDENCE</t>
  </si>
  <si>
    <t>x_xfe_report_confidence</t>
  </si>
  <si>
    <t>Esta columna mide el grado de confianza sobre la existencia de la vulnerabilidad y la veracidad de sus detalles técnicos. La vulnerabilidad puede ser confirmada por el autor o proveedor del producto o sistema afectado. Esta métrica además mide el conocimiento técnico que está disponible para los atacantes. A mayor confianza de la existencia de la vulnerabilidad, mayor puntuación de esta métrica.  Estos valores son acordes a la versión 3.0 (4) del vector CVSS, para el análisis de un objeto STIX de tipo vulnerabilidad(22) de IBM. (21)(23)</t>
  </si>
  <si>
    <t>CONFIRMADO</t>
  </si>
  <si>
    <t>El objetivo de la búsqueda de la relación entre la severidad temporal de una vulnerabilidad y el nivel de confianza de reporte, es ver si al existir confianza sobre la existencia de la vulnerabilidad y la veracidad de sus detalles técnicos, la puntuación temporal aumenta, y por tanto la puntuación temporal viene determinada por la confianza del reporte.</t>
  </si>
  <si>
    <t>NO PROBADA</t>
  </si>
  <si>
    <t>PRUEBA DE CONCEPTO</t>
  </si>
  <si>
    <t>EXPLOTABILIDAD</t>
  </si>
  <si>
    <t>En la siguiente tabla y gráfica, se representa primeramente el porcentaje respecto del total,de objetos de tipo VULNERABILIDAD en IBM XFORCE EXCHANGE, con una determinada severidad temporal, y a continuación el porcentaje respecto del número de objetos total con un valor de severidad temporal y un valor de explotabilidad concreto simultáneamente.</t>
  </si>
  <si>
    <t>Se consideran todos los valores de severidad(4), debido a que para la severidad temporal se encuentran todos los valores en las fuentes de datos. Para el parámetro de explotabilidad, únicamente se consideran los valores que aparecen al menos una vez con el objetivo de realizar un análisis significativo entre ambos parámetros.</t>
  </si>
  <si>
    <t>ESTADÍSTICAS SEVERIDAD TEMPORAL Y EXPLOTABILIDAD OBJETOS TIPO VULNERABILIDAD IBM PARTE IOT Y SMART HOME CONJUNTAS</t>
  </si>
  <si>
    <r>
      <t>VALOR SEVERIDAD TEMPORAL/</t>
    </r>
    <r>
      <rPr>
        <b/>
        <u/>
        <sz val="18"/>
        <color theme="1"/>
        <rFont val="Calibri Light"/>
        <family val="2"/>
        <scheme val="major"/>
      </rPr>
      <t>VALOR EXPLOTABILIDAD</t>
    </r>
  </si>
  <si>
    <t>En la siguiente tabla se representa primeramente el porcentaje respecto del total,de objetos de tipo VULNERABILIDAD en IBM XFORCE EXCHANGE, con una determinada severidad temporal, y a continuación el porcentaje respecto del número de objetos con un valor de severidad temporal concreto, de las vulnerabilidades con un nivel de nivel de explotabilidad específico.</t>
  </si>
  <si>
    <t>EXPLOIT CODE MADURITY</t>
  </si>
  <si>
    <t>x_xfe_exploitability</t>
  </si>
  <si>
    <t>Esta columna mide la probabilidad de que una vulnerabilidad sea atacada basándose en el estado actual del estado de técnicas de explotación, o la disponibilidad del código usado para la explotación. Si existe un código de explotación disponible de forma pública, aumentará el número de atacantes y con ello la gravedad de la vulnerabilidad. El código de explotación puede pasar de usarse para una simple prueba de concepto, a ser usado para atacar con éxito una vulnerabilidad usando agentes como gusanos o virus.  Los valores de la métrica son acordes a la versión 3.0 (4) del vector CVSS, para el análisis de un objeto STIX de tipo vulnerabilidad(22) de IBM. (21)(23)</t>
  </si>
  <si>
    <t>NO DEFINIDA</t>
  </si>
  <si>
    <t>El objetivo de la búsqueda de la relación entre la severidad temporal de una vulnerabilidad y el nivel de explotabilidad, es ver si al existir un estado avazando de técnicas de explotación y un código disponible públicamente para esta explotación, la puntuación temporal aumenta, y por tanto la puntuación temporal viene determinada por la explotabilidad de la vulnerabilidad.</t>
  </si>
  <si>
    <t>(4) https://www.first.org/cvss/v3.0/specification-document                                                                 (21)https://exchange.xforce.ibmcloud.com/vulnerabilities/255713                                                                                 (22) https://docs.oasis-open.org/cti/stix/v2.1/os/stix-v2.1-os.pdf PAGINA 120                                                                                                                                                                                                           (23) file:///C:/Users/U355032/AppData/Local/Temp/xfe-VULN-225496-stix2-2.1-export.json</t>
  </si>
  <si>
    <t>VALOR VECTOR DE ATAQUE</t>
  </si>
  <si>
    <t>LOCAL</t>
  </si>
  <si>
    <t>RED ADYACENTE</t>
  </si>
  <si>
    <t>FÍSICO</t>
  </si>
  <si>
    <t>ESTADÍSTICAS VECTOR DE ATAQUE Y SEVERIDAD BASE OBJETOS TIPO VULNERABILIDAD IBM PARTE IOT Y SMART HOME CONJUNTAS</t>
  </si>
  <si>
    <r>
      <t>VALOR VECTOR DE ATAQUE/</t>
    </r>
    <r>
      <rPr>
        <b/>
        <u/>
        <sz val="18"/>
        <color theme="1"/>
        <rFont val="Calibri Light"/>
        <family val="2"/>
        <scheme val="major"/>
      </rPr>
      <t>VALOR SEVERIDAD BASE</t>
    </r>
  </si>
  <si>
    <t>La puntuación base se definirá con valores según su severidad.(4). En el gráfico aparecen los valores mayores que 0, al igual que para los valores de vector de ataque.</t>
  </si>
  <si>
    <t>En la siguiente tabla se representa primeramente el número de registros de un determinado nivel de severidad base, y posteriormente, dentro de cada nivel de severidad base, el vector de ataque de las vulnerabilidades, para comprobar cómo el vector de ataque afecta al nivel de severidad base.</t>
  </si>
  <si>
    <t>En la siguiente gráfica y tabla se representa el porcentaje que representa un nivel de puntuacion base respecto del total de objetos de tipo vulnerabilidad, y el porcentaje del total que representan los objetos de tipo vulnerabilidad simultáneamente de un determinado vector de ataque y de una determinada severidad base.</t>
  </si>
  <si>
    <t>El objetivo de la búsqueda de la relación entre la severidad base y el vector de ataque según  la versión del vector CVSS 3.0(4)  es ver cómo el vector de ataque influye en la severidad base ya que el valor de la severidad será mayor cuando el atacante deba realizar el ataque de forma remota, al contrario que si lo realiza de forma física, ya que existe un mayor número de atacantes a través de la red que de forma física.  (4)</t>
  </si>
  <si>
    <t>VALOR INTERACCION DE USUARIO</t>
  </si>
  <si>
    <t>La puntuación base se definirá con valores según su severidad.(4). En el gráfico aparecen los valores mayores que 0, al igual que para los valores de interacción de usuario.</t>
  </si>
  <si>
    <t>ESTADÍSTICAS INTERACCIÓN DE USUARIO Y SEVERIDAD BASE OBJETOS TIPO VULNERABILIDAD IBM PARTE IOT Y SMART HOME CONJUNTAS</t>
  </si>
  <si>
    <r>
      <t>VALOR INTERACCIÓN DE USUARIO/</t>
    </r>
    <r>
      <rPr>
        <b/>
        <u/>
        <sz val="18"/>
        <color theme="1"/>
        <rFont val="Calibri Light"/>
        <family val="2"/>
        <scheme val="major"/>
      </rPr>
      <t>VALOR SEVERIDAD BASE</t>
    </r>
  </si>
  <si>
    <r>
      <t>PORCENTAJE TOTAL/</t>
    </r>
    <r>
      <rPr>
        <b/>
        <u/>
        <sz val="18"/>
        <color theme="1"/>
        <rFont val="Calibri Light"/>
        <family val="2"/>
        <scheme val="major"/>
      </rPr>
      <t>PORCENTAJE RESPECTO A INTERACCIÓN USUARIO</t>
    </r>
  </si>
  <si>
    <t>En la siguiente gráfica y tabla se representa el porcentaje que representa un nivel de puntuacion base respecto del total de vulnerabilidades, y el porcentaje del total que representan las vulnerabilidades simultáneamente con unos requerimentos de interacción de usuario para explotar la vulnerabilidad y de una determinada severidad base.</t>
  </si>
  <si>
    <t>En la siguiente tabla se representa primeramente el número de registros de un determinado nivel de severidad base, y posteriormente, dentro de cada nivel de severidad base, la interacción de usuario requerida por el atacante para explotar las vulnerabilidades, para comprobar cómo la interacción de usuario requerida afecta al nivel de severidad base.</t>
  </si>
  <si>
    <t>El objetivo de la búsqueda de la relación entre la severidad base y la interacción de usuario requerida según  la versión del vector CVSS 3.0(4) es ver cómo los requerimentos de interacción de usuario para explotar una vulnerabilidad de  forma satisfactoria nfluyen en la severidad base ya que el valor de la severidad será mayor si no se requiere la interacción de usuario ya que será  más sencillo explotar la vulnerabilidad.  (4)</t>
  </si>
  <si>
    <t>SCOPE</t>
  </si>
  <si>
    <t>x_xfe_cvss_scope</t>
  </si>
  <si>
    <t>Esta columna detalla  si una vulnerabilidad explotada por un atacante afecta a los componentes más allá de de su alcance de seguridad, acorde a la versión 3.0 (4) del vector CVSS, para el análisis de un objeto STIX de tipo vulnerabilidad(22) de IBM. (21)(23)</t>
  </si>
  <si>
    <t>CAMBIADO</t>
  </si>
  <si>
    <t>El objetivo de la búsqueda de la relación entre la severidad base y el alcance del ataque según  la versión del vector CVSS 3.0(4)y CVSS 3.1(5) es ver cómo el alcance del ataque influye en la severidad base ya que el valor de la severidad será mayor si el componente vulnerable y el afectado no son los mismos, ya que el alcance del ataque será mayor.  (4)</t>
  </si>
  <si>
    <t>La puntuación base se definirá con valores según su severidad.(4). En el gráfico aparecen los valores mayores que 0, al igual que para los valores de alcance.</t>
  </si>
  <si>
    <t>En la siguiente tabla se representa primeramente el número de registros de un determinado nivel de severidad base, y posteriormente, dentro de cada nivel de severidad base, el alcance del ataque de la vulnerabilidad, para comprobar cómo el alcance del ataque  afecta al nivel de severidad base.</t>
  </si>
  <si>
    <t>En la siguiente gráfica y tabla se representa el porcentaje que representa un nivel de puntuacion base respecto del total de CVES, y el porcentaje del total que representan los CVES simultáneamente con un alcance específico y de una determinada severidad base.</t>
  </si>
  <si>
    <t>NO CAMBIADO</t>
  </si>
  <si>
    <r>
      <t>VALOR ALCANCE/</t>
    </r>
    <r>
      <rPr>
        <b/>
        <u/>
        <sz val="18"/>
        <color theme="1"/>
        <rFont val="Calibri Light"/>
        <family val="2"/>
        <scheme val="major"/>
      </rPr>
      <t>VALOR SEVERIDAD BASE</t>
    </r>
  </si>
  <si>
    <r>
      <t>PORCENTAJE TOTAL/</t>
    </r>
    <r>
      <rPr>
        <b/>
        <u/>
        <sz val="18"/>
        <color theme="1"/>
        <rFont val="Calibri Light"/>
        <family val="2"/>
        <scheme val="major"/>
      </rPr>
      <t>PORCENTAJE RESPECTO A ALCANCE</t>
    </r>
  </si>
  <si>
    <t>ESTADÍSTICAS ALCANCE Y SEVERIDAD BASE OBJETOS TIPO VULNERABILIDAD IBM PARTE IOT Y SMART HOME CONJUNTAS</t>
  </si>
  <si>
    <t>Esta columna mide los privilegios requeridos, es decir, los privilegios requeridos por el atacante para que la explotación de la vulnerabilidad tenga éxito, acorde a la versión 3.0 (4) del vector CVSS, para el análisis de un objeto STIX de tipo vulnerabilidad(22) de IBM. (21)(23).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</si>
</sst>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b/>
      <sz val="16"/>
      <color theme="1"/>
      <name val="Calibri Light"/>
      <family val="2"/>
      <scheme val="major"/>
    </font>
    <font>
      <sz val="18"/>
      <color theme="1"/>
      <name val="Calibri"/>
      <family val="2"/>
      <scheme val="minor"/>
    </font>
    <font>
      <sz val="20"/>
      <color theme="1"/>
      <name val="Calibri"/>
      <family val="2"/>
      <scheme val="minor"/>
    </font>
    <font>
      <i/>
      <sz val="16"/>
      <color theme="4"/>
      <name val="Calibri"/>
      <family val="2"/>
      <scheme val="minor"/>
    </font>
    <font>
      <u/>
      <sz val="11"/>
      <color theme="10"/>
      <name val="Calibri"/>
      <family val="2"/>
      <scheme val="minor"/>
    </font>
    <font>
      <b/>
      <sz val="18"/>
      <color theme="1"/>
      <name val="Calibri Light"/>
      <family val="2"/>
      <scheme val="major"/>
    </font>
    <font>
      <b/>
      <sz val="18"/>
      <color theme="1"/>
      <name val="Calibri"/>
      <family val="2"/>
      <scheme val="minor"/>
    </font>
    <font>
      <b/>
      <sz val="14"/>
      <color theme="1"/>
      <name val="Calibri Light"/>
      <family val="2"/>
      <scheme val="major"/>
    </font>
    <font>
      <sz val="14"/>
      <color theme="1"/>
      <name val="Calibri Light"/>
      <family val="2"/>
      <scheme val="major"/>
    </font>
    <font>
      <sz val="16"/>
      <color theme="1"/>
      <name val="Calibri"/>
      <family val="2"/>
      <scheme val="minor"/>
    </font>
    <font>
      <b/>
      <sz val="16"/>
      <color theme="1"/>
      <name val="Calibri"/>
      <family val="2"/>
      <scheme val="minor"/>
    </font>
    <font>
      <b/>
      <i/>
      <sz val="16"/>
      <color theme="1"/>
      <name val="Calibri"/>
      <family val="2"/>
      <scheme val="minor"/>
    </font>
    <font>
      <b/>
      <i/>
      <sz val="18"/>
      <color theme="1"/>
      <name val="Calibri"/>
      <family val="2"/>
      <scheme val="minor"/>
    </font>
    <font>
      <u/>
      <sz val="18"/>
      <color theme="4"/>
      <name val="Calibri"/>
      <family val="2"/>
      <scheme val="minor"/>
    </font>
    <font>
      <b/>
      <sz val="11"/>
      <color theme="1"/>
      <name val="Calibri"/>
      <family val="2"/>
      <scheme val="minor"/>
    </font>
    <font>
      <i/>
      <sz val="18"/>
      <color theme="4"/>
      <name val="Calibri"/>
      <family val="2"/>
      <scheme val="minor"/>
    </font>
    <font>
      <b/>
      <sz val="20"/>
      <color theme="1"/>
      <name val="Calibri"/>
      <family val="2"/>
      <scheme val="minor"/>
    </font>
    <font>
      <u/>
      <sz val="20"/>
      <color theme="4"/>
      <name val="Calibri"/>
      <family val="2"/>
      <scheme val="minor"/>
    </font>
    <font>
      <i/>
      <u/>
      <sz val="20"/>
      <color theme="4"/>
      <name val="Calibri"/>
      <family val="2"/>
      <scheme val="minor"/>
    </font>
    <font>
      <b/>
      <u/>
      <sz val="18"/>
      <color theme="1"/>
      <name val="Calibri Light"/>
      <family val="2"/>
      <scheme val="major"/>
    </font>
    <font>
      <b/>
      <i/>
      <u/>
      <sz val="16"/>
      <color theme="1"/>
      <name val="Calibri"/>
      <family val="2"/>
      <scheme val="minor"/>
    </font>
    <font>
      <u/>
      <sz val="16"/>
      <color theme="1"/>
      <name val="Calibri"/>
      <family val="2"/>
      <scheme val="minor"/>
    </font>
    <font>
      <b/>
      <sz val="22"/>
      <color theme="1"/>
      <name val="Calibri"/>
      <family val="2"/>
      <scheme val="minor"/>
    </font>
    <font>
      <sz val="18"/>
      <color theme="1"/>
      <name val="Calibri Light"/>
      <family val="2"/>
      <scheme val="major"/>
    </font>
    <font>
      <i/>
      <u/>
      <sz val="22"/>
      <color theme="4"/>
      <name val="Calibri"/>
      <family val="2"/>
      <scheme val="minor"/>
    </font>
    <font>
      <sz val="24"/>
      <color theme="1"/>
      <name val="Calibri"/>
      <family val="2"/>
      <scheme val="minor"/>
    </font>
    <font>
      <b/>
      <sz val="24"/>
      <color theme="1"/>
      <name val="Calibri"/>
      <family val="2"/>
      <scheme val="minor"/>
    </font>
    <font>
      <u/>
      <sz val="24"/>
      <color theme="4"/>
      <name val="Calibri"/>
      <family val="2"/>
      <scheme val="minor"/>
    </font>
    <font>
      <sz val="22"/>
      <color theme="1"/>
      <name val="Calibri"/>
      <family val="2"/>
      <scheme val="minor"/>
    </font>
    <font>
      <u/>
      <sz val="22"/>
      <color theme="4"/>
      <name val="Calibri"/>
      <family val="2"/>
      <scheme val="minor"/>
    </font>
    <font>
      <u/>
      <sz val="11"/>
      <color theme="4"/>
      <name val="Calibri"/>
      <family val="2"/>
      <scheme val="minor"/>
    </font>
    <font>
      <b/>
      <sz val="12"/>
      <color theme="1"/>
      <name val="Calibri Light"/>
      <family val="2"/>
      <scheme val="major"/>
    </font>
    <font>
      <b/>
      <u/>
      <sz val="16"/>
      <color theme="1"/>
      <name val="Calibri"/>
      <family val="2"/>
      <scheme val="minor"/>
    </font>
    <font>
      <u/>
      <sz val="14"/>
      <color theme="4"/>
      <name val="Calibri"/>
      <family val="2"/>
      <scheme val="minor"/>
    </font>
    <font>
      <i/>
      <u/>
      <sz val="18"/>
      <color theme="4"/>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9"/>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9" tint="-0.249977111117893"/>
        <bgColor indexed="64"/>
      </patternFill>
    </fill>
    <fill>
      <patternFill patternType="solid">
        <fgColor theme="9" tint="0.79998168889431442"/>
        <bgColor indexed="64"/>
      </patternFill>
    </fill>
  </fills>
  <borders count="120">
    <border>
      <left/>
      <right/>
      <top/>
      <bottom/>
      <diagonal/>
    </border>
    <border>
      <left style="thick">
        <color indexed="64"/>
      </left>
      <right style="thick">
        <color indexed="64"/>
      </right>
      <top style="thick">
        <color indexed="64"/>
      </top>
      <bottom style="thick">
        <color indexed="64"/>
      </bottom>
      <diagonal/>
    </border>
    <border>
      <left style="thick">
        <color indexed="64"/>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
      <left style="thin">
        <color theme="1" tint="4.9989318521683403E-2"/>
      </left>
      <right style="thin">
        <color theme="1" tint="4.9989318521683403E-2"/>
      </right>
      <top/>
      <bottom/>
      <diagonal/>
    </border>
    <border>
      <left style="thin">
        <color theme="1" tint="4.9989318521683403E-2"/>
      </left>
      <right/>
      <top/>
      <bottom/>
      <diagonal/>
    </border>
    <border>
      <left style="medium">
        <color theme="1" tint="4.9989318521683403E-2"/>
      </left>
      <right/>
      <top style="medium">
        <color theme="1" tint="4.9989318521683403E-2"/>
      </top>
      <bottom style="medium">
        <color indexed="64"/>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top style="thin">
        <color theme="2"/>
      </top>
      <bottom/>
      <diagonal/>
    </border>
    <border>
      <left style="medium">
        <color theme="1" tint="4.9989318521683403E-2"/>
      </left>
      <right/>
      <top/>
      <bottom style="medium">
        <color theme="1" tint="4.9989318521683403E-2"/>
      </bottom>
      <diagonal/>
    </border>
    <border>
      <left/>
      <right style="medium">
        <color indexed="64"/>
      </right>
      <top style="medium">
        <color indexed="64"/>
      </top>
      <bottom style="medium">
        <color indexed="64"/>
      </bottom>
      <diagonal/>
    </border>
    <border>
      <left style="thin">
        <color theme="1" tint="4.9989318521683403E-2"/>
      </left>
      <right style="thin">
        <color theme="1" tint="4.9989318521683403E-2"/>
      </right>
      <top/>
      <bottom style="thin">
        <color theme="1" tint="4.9989318521683403E-2"/>
      </bottom>
      <diagonal/>
    </border>
    <border>
      <left style="medium">
        <color indexed="64"/>
      </left>
      <right style="thin">
        <color theme="1" tint="4.9989318521683403E-2"/>
      </right>
      <top style="medium">
        <color indexed="64"/>
      </top>
      <bottom style="medium">
        <color indexed="64"/>
      </bottom>
      <diagonal/>
    </border>
    <border>
      <left style="thin">
        <color theme="1" tint="4.9989318521683403E-2"/>
      </left>
      <right style="thin">
        <color theme="1" tint="4.9989318521683403E-2"/>
      </right>
      <top style="medium">
        <color indexed="64"/>
      </top>
      <bottom style="medium">
        <color indexed="64"/>
      </bottom>
      <diagonal/>
    </border>
    <border>
      <left style="thin">
        <color theme="1" tint="4.9989318521683403E-2"/>
      </left>
      <right style="medium">
        <color indexed="64"/>
      </right>
      <top style="medium">
        <color indexed="64"/>
      </top>
      <bottom style="medium">
        <color indexed="64"/>
      </bottom>
      <diagonal/>
    </border>
    <border>
      <left style="medium">
        <color indexed="64"/>
      </left>
      <right style="thin">
        <color theme="1" tint="4.9989318521683403E-2"/>
      </right>
      <top style="medium">
        <color indexed="64"/>
      </top>
      <bottom style="thin">
        <color theme="1" tint="4.9989318521683403E-2"/>
      </bottom>
      <diagonal/>
    </border>
    <border>
      <left style="thin">
        <color theme="1" tint="4.9989318521683403E-2"/>
      </left>
      <right style="thin">
        <color theme="1" tint="4.9989318521683403E-2"/>
      </right>
      <top style="medium">
        <color indexed="64"/>
      </top>
      <bottom style="thin">
        <color theme="1" tint="4.9989318521683403E-2"/>
      </bottom>
      <diagonal/>
    </border>
    <border>
      <left style="thin">
        <color theme="1" tint="4.9989318521683403E-2"/>
      </left>
      <right style="medium">
        <color indexed="64"/>
      </right>
      <top style="medium">
        <color indexed="64"/>
      </top>
      <bottom style="thin">
        <color theme="1" tint="4.9989318521683403E-2"/>
      </bottom>
      <diagonal/>
    </border>
    <border>
      <left style="medium">
        <color indexed="64"/>
      </left>
      <right style="thin">
        <color theme="1" tint="4.9989318521683403E-2"/>
      </right>
      <top/>
      <bottom style="medium">
        <color indexed="64"/>
      </bottom>
      <diagonal/>
    </border>
    <border>
      <left style="thin">
        <color theme="1" tint="4.9989318521683403E-2"/>
      </left>
      <right style="thin">
        <color theme="1" tint="4.9989318521683403E-2"/>
      </right>
      <top/>
      <bottom style="medium">
        <color indexed="64"/>
      </bottom>
      <diagonal/>
    </border>
    <border>
      <left style="thin">
        <color theme="1" tint="4.9989318521683403E-2"/>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theme="1"/>
      </left>
      <right/>
      <top style="medium">
        <color theme="1"/>
      </top>
      <bottom style="medium">
        <color theme="1"/>
      </bottom>
      <diagonal/>
    </border>
    <border>
      <left style="thin">
        <color theme="1"/>
      </left>
      <right style="thin">
        <color theme="1"/>
      </right>
      <top style="medium">
        <color theme="1"/>
      </top>
      <bottom style="medium">
        <color theme="1"/>
      </bottom>
      <diagonal/>
    </border>
    <border>
      <left style="medium">
        <color theme="1"/>
      </left>
      <right/>
      <top style="medium">
        <color theme="1"/>
      </top>
      <bottom style="thin">
        <color theme="1" tint="4.9989318521683403E-2"/>
      </bottom>
      <diagonal/>
    </border>
    <border>
      <left style="thin">
        <color theme="1"/>
      </left>
      <right style="thin">
        <color theme="1"/>
      </right>
      <top/>
      <bottom style="thin">
        <color theme="1"/>
      </bottom>
      <diagonal/>
    </border>
    <border>
      <left style="medium">
        <color theme="1"/>
      </left>
      <right/>
      <top/>
      <bottom style="thin">
        <color theme="1" tint="4.9989318521683403E-2"/>
      </bottom>
      <diagonal/>
    </border>
    <border>
      <left/>
      <right/>
      <top style="medium">
        <color indexed="64"/>
      </top>
      <bottom style="medium">
        <color indexed="64"/>
      </bottom>
      <diagonal/>
    </border>
    <border>
      <left style="medium">
        <color indexed="64"/>
      </left>
      <right style="thin">
        <color theme="1" tint="4.9989318521683403E-2"/>
      </right>
      <top/>
      <bottom style="thin">
        <color theme="1" tint="4.9989318521683403E-2"/>
      </bottom>
      <diagonal/>
    </border>
    <border>
      <left style="thin">
        <color theme="1" tint="4.9989318521683403E-2"/>
      </left>
      <right style="medium">
        <color indexed="64"/>
      </right>
      <top/>
      <bottom style="thin">
        <color theme="1" tint="4.9989318521683403E-2"/>
      </bottom>
      <diagonal/>
    </border>
    <border>
      <left style="medium">
        <color indexed="64"/>
      </left>
      <right style="thin">
        <color theme="1" tint="4.9989318521683403E-2"/>
      </right>
      <top/>
      <bottom/>
      <diagonal/>
    </border>
    <border>
      <left style="medium">
        <color theme="1"/>
      </left>
      <right style="thick">
        <color indexed="64"/>
      </right>
      <top style="medium">
        <color theme="1"/>
      </top>
      <bottom style="medium">
        <color theme="1"/>
      </bottom>
      <diagonal/>
    </border>
    <border>
      <left style="thick">
        <color indexed="64"/>
      </left>
      <right style="thick">
        <color indexed="64"/>
      </right>
      <top style="medium">
        <color theme="1"/>
      </top>
      <bottom style="medium">
        <color theme="1"/>
      </bottom>
      <diagonal/>
    </border>
    <border>
      <left style="thick">
        <color indexed="64"/>
      </left>
      <right style="medium">
        <color theme="1"/>
      </right>
      <top style="medium">
        <color theme="1"/>
      </top>
      <bottom style="medium">
        <color theme="1"/>
      </bottom>
      <diagonal/>
    </border>
    <border>
      <left style="thin">
        <color theme="1"/>
      </left>
      <right style="medium">
        <color theme="1"/>
      </right>
      <top style="medium">
        <color theme="1"/>
      </top>
      <bottom/>
      <diagonal/>
    </border>
    <border>
      <left style="thin">
        <color theme="1"/>
      </left>
      <right style="medium">
        <color theme="1"/>
      </right>
      <top/>
      <bottom style="medium">
        <color theme="1"/>
      </bottom>
      <diagonal/>
    </border>
    <border>
      <left style="medium">
        <color theme="1"/>
      </left>
      <right/>
      <top/>
      <bottom style="medium">
        <color theme="1"/>
      </bottom>
      <diagonal/>
    </border>
    <border>
      <left style="medium">
        <color theme="1" tint="4.9989318521683403E-2"/>
      </left>
      <right style="medium">
        <color theme="1"/>
      </right>
      <top style="medium">
        <color theme="1" tint="4.9989318521683403E-2"/>
      </top>
      <bottom style="medium">
        <color theme="1"/>
      </bottom>
      <diagonal/>
    </border>
    <border>
      <left style="medium">
        <color indexed="64"/>
      </left>
      <right style="medium">
        <color theme="1" tint="4.9989318521683403E-2"/>
      </right>
      <top style="medium">
        <color indexed="64"/>
      </top>
      <bottom/>
      <diagonal/>
    </border>
    <border>
      <left style="medium">
        <color theme="1" tint="4.9989318521683403E-2"/>
      </left>
      <right style="medium">
        <color theme="1" tint="4.9989318521683403E-2"/>
      </right>
      <top style="medium">
        <color indexed="64"/>
      </top>
      <bottom/>
      <diagonal/>
    </border>
    <border>
      <left/>
      <right style="medium">
        <color indexed="64"/>
      </right>
      <top style="medium">
        <color indexed="64"/>
      </top>
      <bottom/>
      <diagonal/>
    </border>
    <border>
      <left/>
      <right style="medium">
        <color theme="1"/>
      </right>
      <top style="medium">
        <color theme="1"/>
      </top>
      <bottom style="medium">
        <color theme="1"/>
      </bottom>
      <diagonal/>
    </border>
    <border>
      <left style="thin">
        <color theme="2"/>
      </left>
      <right style="thin">
        <color theme="2"/>
      </right>
      <top/>
      <bottom/>
      <diagonal/>
    </border>
    <border>
      <left style="medium">
        <color theme="1"/>
      </left>
      <right/>
      <top style="medium">
        <color theme="1"/>
      </top>
      <bottom style="medium">
        <color indexed="64"/>
      </bottom>
      <diagonal/>
    </border>
    <border>
      <left style="medium">
        <color theme="1"/>
      </left>
      <right/>
      <top/>
      <bottom style="medium">
        <color theme="1" tint="4.9989318521683403E-2"/>
      </bottom>
      <diagonal/>
    </border>
    <border>
      <left style="thin">
        <color theme="1" tint="4.9989318521683403E-2"/>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theme="1" tint="4.9989318521683403E-2"/>
      </right>
      <top style="medium">
        <color indexed="64"/>
      </top>
      <bottom/>
      <diagonal/>
    </border>
    <border>
      <left style="thin">
        <color theme="1" tint="4.9989318521683403E-2"/>
      </left>
      <right style="thin">
        <color theme="1" tint="4.9989318521683403E-2"/>
      </right>
      <top style="medium">
        <color indexed="64"/>
      </top>
      <bottom/>
      <diagonal/>
    </border>
    <border>
      <left style="thin">
        <color theme="1" tint="4.9989318521683403E-2"/>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theme="2"/>
      </left>
      <right style="thin">
        <color theme="2"/>
      </right>
      <top style="thin">
        <color theme="2"/>
      </top>
      <bottom style="thin">
        <color theme="2"/>
      </bottom>
      <diagonal/>
    </border>
    <border>
      <left style="medium">
        <color theme="1"/>
      </left>
      <right style="medium">
        <color theme="1"/>
      </right>
      <top style="medium">
        <color theme="1"/>
      </top>
      <bottom style="medium">
        <color theme="1"/>
      </bottom>
      <diagonal/>
    </border>
    <border>
      <left style="medium">
        <color theme="1"/>
      </left>
      <right style="thin">
        <color theme="1" tint="4.9989318521683403E-2"/>
      </right>
      <top style="medium">
        <color theme="1"/>
      </top>
      <bottom style="medium">
        <color indexed="64"/>
      </bottom>
      <diagonal/>
    </border>
    <border>
      <left style="medium">
        <color indexed="64"/>
      </left>
      <right style="thin">
        <color theme="1" tint="4.9989318521683403E-2"/>
      </right>
      <top style="medium">
        <color theme="1"/>
      </top>
      <bottom style="medium">
        <color indexed="64"/>
      </bottom>
      <diagonal/>
    </border>
    <border>
      <left style="medium">
        <color indexed="64"/>
      </left>
      <right style="medium">
        <color theme="1"/>
      </right>
      <top style="medium">
        <color theme="1"/>
      </top>
      <bottom style="medium">
        <color indexed="64"/>
      </bottom>
      <diagonal/>
    </border>
    <border>
      <left style="medium">
        <color theme="1"/>
      </left>
      <right style="thin">
        <color theme="1"/>
      </right>
      <top/>
      <bottom style="thin">
        <color theme="1"/>
      </bottom>
      <diagonal/>
    </border>
    <border>
      <left style="thin">
        <color theme="1"/>
      </left>
      <right style="medium">
        <color theme="1"/>
      </right>
      <top/>
      <bottom style="thin">
        <color theme="1"/>
      </bottom>
      <diagonal/>
    </border>
    <border>
      <left style="medium">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medium">
        <color theme="1"/>
      </left>
      <right style="medium">
        <color theme="1"/>
      </right>
      <top style="medium">
        <color theme="1"/>
      </top>
      <bottom style="thin">
        <color indexed="64"/>
      </bottom>
      <diagonal/>
    </border>
    <border>
      <left style="medium">
        <color theme="1"/>
      </left>
      <right style="medium">
        <color theme="1"/>
      </right>
      <top style="thin">
        <color indexed="64"/>
      </top>
      <bottom style="thin">
        <color indexed="64"/>
      </bottom>
      <diagonal/>
    </border>
    <border>
      <left/>
      <right style="thin">
        <color theme="2"/>
      </right>
      <top style="thin">
        <color theme="2"/>
      </top>
      <bottom style="thin">
        <color theme="2"/>
      </bottom>
      <diagonal/>
    </border>
    <border>
      <left/>
      <right/>
      <top style="medium">
        <color theme="1"/>
      </top>
      <bottom style="medium">
        <color theme="1"/>
      </bottom>
      <diagonal/>
    </border>
    <border>
      <left/>
      <right style="medium">
        <color theme="1"/>
      </right>
      <top/>
      <bottom style="medium">
        <color theme="1"/>
      </bottom>
      <diagonal/>
    </border>
    <border>
      <left/>
      <right/>
      <top style="thin">
        <color theme="2"/>
      </top>
      <bottom style="thin">
        <color theme="2"/>
      </bottom>
      <diagonal/>
    </border>
    <border>
      <left/>
      <right/>
      <top/>
      <bottom style="thin">
        <color theme="2"/>
      </bottom>
      <diagonal/>
    </border>
    <border>
      <left style="thick">
        <color indexed="64"/>
      </left>
      <right style="thin">
        <color theme="2"/>
      </right>
      <top style="thin">
        <color theme="2"/>
      </top>
      <bottom style="thin">
        <color theme="2"/>
      </bottom>
      <diagonal/>
    </border>
    <border>
      <left/>
      <right style="thin">
        <color theme="2"/>
      </right>
      <top style="thin">
        <color theme="2"/>
      </top>
      <bottom/>
      <diagonal/>
    </border>
    <border>
      <left style="medium">
        <color theme="1"/>
      </left>
      <right style="thin">
        <color theme="2"/>
      </right>
      <top/>
      <bottom/>
      <diagonal/>
    </border>
    <border>
      <left/>
      <right style="thin">
        <color theme="2"/>
      </right>
      <top/>
      <bottom/>
      <diagonal/>
    </border>
    <border>
      <left/>
      <right/>
      <top style="thin">
        <color theme="2"/>
      </top>
      <bottom/>
      <diagonal/>
    </border>
    <border>
      <left style="thin">
        <color theme="1"/>
      </left>
      <right style="thin">
        <color theme="1"/>
      </right>
      <top style="medium">
        <color theme="1"/>
      </top>
      <bottom/>
      <diagonal/>
    </border>
    <border>
      <left style="thin">
        <color indexed="64"/>
      </left>
      <right style="medium">
        <color theme="1"/>
      </right>
      <top style="medium">
        <color theme="1"/>
      </top>
      <bottom/>
      <diagonal/>
    </border>
    <border>
      <left style="thin">
        <color theme="1"/>
      </left>
      <right style="thin">
        <color theme="1"/>
      </right>
      <top style="thin">
        <color theme="1"/>
      </top>
      <bottom style="thin">
        <color theme="1"/>
      </bottom>
      <diagonal/>
    </border>
    <border>
      <left style="thin">
        <color theme="1"/>
      </left>
      <right style="thin">
        <color theme="1"/>
      </right>
      <top/>
      <bottom/>
      <diagonal/>
    </border>
    <border>
      <left style="medium">
        <color theme="1"/>
      </left>
      <right/>
      <top style="thin">
        <color theme="1" tint="4.9989318521683403E-2"/>
      </top>
      <bottom style="medium">
        <color theme="1"/>
      </bottom>
      <diagonal/>
    </border>
    <border>
      <left style="thin">
        <color theme="1" tint="4.9989318521683403E-2"/>
      </left>
      <right style="medium">
        <color theme="1"/>
      </right>
      <top/>
      <bottom style="medium">
        <color indexed="64"/>
      </bottom>
      <diagonal/>
    </border>
    <border>
      <left style="medium">
        <color theme="1" tint="4.9989318521683403E-2"/>
      </left>
      <right style="medium">
        <color theme="1"/>
      </right>
      <top style="medium">
        <color theme="1"/>
      </top>
      <bottom style="thin">
        <color theme="1" tint="4.9989318521683403E-2"/>
      </bottom>
      <diagonal/>
    </border>
    <border>
      <left style="thin">
        <color theme="2"/>
      </left>
      <right style="thin">
        <color theme="2"/>
      </right>
      <top style="thin">
        <color theme="2"/>
      </top>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thin">
        <color theme="2"/>
      </left>
      <right style="thin">
        <color theme="2"/>
      </right>
      <top/>
      <bottom style="thin">
        <color theme="2"/>
      </bottom>
      <diagonal/>
    </border>
    <border>
      <left style="thin">
        <color theme="1"/>
      </left>
      <right style="thin">
        <color theme="1"/>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theme="1"/>
      </left>
      <right style="thin">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right style="thin">
        <color theme="1"/>
      </right>
      <top/>
      <bottom style="thin">
        <color theme="1"/>
      </bottom>
      <diagonal/>
    </border>
    <border>
      <left style="medium">
        <color theme="1"/>
      </left>
      <right style="medium">
        <color theme="1"/>
      </right>
      <top style="medium">
        <color theme="1"/>
      </top>
      <bottom style="thin">
        <color theme="1"/>
      </bottom>
      <diagonal/>
    </border>
    <border>
      <left style="medium">
        <color theme="1"/>
      </left>
      <right style="medium">
        <color theme="1"/>
      </right>
      <top style="thin">
        <color theme="1"/>
      </top>
      <bottom style="thin">
        <color theme="1"/>
      </bottom>
      <diagonal/>
    </border>
    <border>
      <left style="medium">
        <color theme="1"/>
      </left>
      <right style="medium">
        <color theme="1"/>
      </right>
      <top style="thin">
        <color theme="1"/>
      </top>
      <bottom style="medium">
        <color theme="1"/>
      </bottom>
      <diagonal/>
    </border>
    <border>
      <left style="medium">
        <color theme="1"/>
      </left>
      <right style="thin">
        <color theme="1" tint="4.9989318521683403E-2"/>
      </right>
      <top style="medium">
        <color theme="1"/>
      </top>
      <bottom style="medium">
        <color theme="1"/>
      </bottom>
      <diagonal/>
    </border>
    <border>
      <left style="thin">
        <color theme="1" tint="4.9989318521683403E-2"/>
      </left>
      <right style="thin">
        <color theme="1" tint="4.9989318521683403E-2"/>
      </right>
      <top style="medium">
        <color theme="1"/>
      </top>
      <bottom style="medium">
        <color theme="1"/>
      </bottom>
      <diagonal/>
    </border>
    <border>
      <left style="thin">
        <color theme="1" tint="4.9989318521683403E-2"/>
      </left>
      <right style="medium">
        <color theme="1"/>
      </right>
      <top style="medium">
        <color theme="1"/>
      </top>
      <bottom style="medium">
        <color theme="1"/>
      </bottom>
      <diagonal/>
    </border>
    <border>
      <left style="thin">
        <color theme="1"/>
      </left>
      <right style="thin">
        <color theme="1"/>
      </right>
      <top style="thin">
        <color theme="1"/>
      </top>
      <bottom/>
      <diagonal/>
    </border>
    <border>
      <left style="medium">
        <color theme="1"/>
      </left>
      <right style="thin">
        <color theme="1"/>
      </right>
      <top/>
      <bottom/>
      <diagonal/>
    </border>
    <border>
      <left style="medium">
        <color theme="1"/>
      </left>
      <right style="thin">
        <color theme="2"/>
      </right>
      <top style="thin">
        <color theme="2"/>
      </top>
      <bottom style="thin">
        <color theme="2"/>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medium">
        <color theme="1"/>
      </left>
      <right style="medium">
        <color theme="1"/>
      </right>
      <top style="thin">
        <color indexed="64"/>
      </top>
      <bottom style="medium">
        <color theme="1"/>
      </bottom>
      <diagonal/>
    </border>
    <border>
      <left style="medium">
        <color theme="2"/>
      </left>
      <right style="medium">
        <color theme="2"/>
      </right>
      <top style="medium">
        <color theme="2"/>
      </top>
      <bottom style="medium">
        <color theme="2"/>
      </bottom>
      <diagonal/>
    </border>
    <border>
      <left/>
      <right style="medium">
        <color theme="2"/>
      </right>
      <top style="medium">
        <color theme="2"/>
      </top>
      <bottom style="medium">
        <color theme="2"/>
      </bottom>
      <diagonal/>
    </border>
    <border>
      <left/>
      <right style="medium">
        <color theme="1"/>
      </right>
      <top style="medium">
        <color indexed="64"/>
      </top>
      <bottom style="medium">
        <color indexed="64"/>
      </bottom>
      <diagonal/>
    </border>
    <border>
      <left style="medium">
        <color theme="1"/>
      </left>
      <right/>
      <top/>
      <bottom/>
      <diagonal/>
    </border>
    <border>
      <left style="medium">
        <color theme="1" tint="4.9989318521683403E-2"/>
      </left>
      <right style="thin">
        <color theme="1" tint="4.9989318521683403E-2"/>
      </right>
      <top style="thin">
        <color theme="1" tint="4.9989318521683403E-2"/>
      </top>
      <bottom style="thin">
        <color theme="1" tint="4.9989318521683403E-2"/>
      </bottom>
      <diagonal/>
    </border>
    <border>
      <left style="medium">
        <color indexed="64"/>
      </left>
      <right style="medium">
        <color indexed="64"/>
      </right>
      <top style="medium">
        <color indexed="64"/>
      </top>
      <bottom style="thin">
        <color theme="1" tint="4.9989318521683403E-2"/>
      </bottom>
      <diagonal/>
    </border>
    <border>
      <left style="medium">
        <color indexed="64"/>
      </left>
      <right style="medium">
        <color indexed="64"/>
      </right>
      <top style="thin">
        <color theme="1" tint="4.9989318521683403E-2"/>
      </top>
      <bottom style="thin">
        <color theme="1" tint="4.9989318521683403E-2"/>
      </bottom>
      <diagonal/>
    </border>
    <border>
      <left style="medium">
        <color indexed="64"/>
      </left>
      <right style="medium">
        <color indexed="64"/>
      </right>
      <top style="thin">
        <color theme="1" tint="4.9989318521683403E-2"/>
      </top>
      <bottom style="medium">
        <color indexed="64"/>
      </bottom>
      <diagonal/>
    </border>
    <border>
      <left/>
      <right/>
      <top style="thin">
        <color theme="6"/>
      </top>
      <bottom/>
      <diagonal/>
    </border>
    <border>
      <left style="thin">
        <color theme="1" tint="4.9989318521683403E-2"/>
      </left>
      <right/>
      <top style="thin">
        <color theme="6"/>
      </top>
      <bottom/>
      <diagonal/>
    </border>
    <border>
      <left style="medium">
        <color indexed="64"/>
      </left>
      <right/>
      <top style="thin">
        <color theme="6"/>
      </top>
      <bottom style="thin">
        <color theme="6"/>
      </bottom>
      <diagonal/>
    </border>
    <border>
      <left/>
      <right/>
      <top style="thin">
        <color theme="6"/>
      </top>
      <bottom style="thin">
        <color theme="6"/>
      </bottom>
      <diagonal/>
    </border>
    <border>
      <left style="thin">
        <color theme="6"/>
      </left>
      <right style="medium">
        <color theme="2"/>
      </right>
      <top style="medium">
        <color theme="2"/>
      </top>
      <bottom style="medium">
        <color theme="2"/>
      </bottom>
      <diagonal/>
    </border>
  </borders>
  <cellStyleXfs count="2">
    <xf numFmtId="0" fontId="0" fillId="0" borderId="0"/>
    <xf numFmtId="0" fontId="5" fillId="0" borderId="0" applyNumberFormat="0" applyFill="0" applyBorder="0" applyAlignment="0" applyProtection="0"/>
  </cellStyleXfs>
  <cellXfs count="243">
    <xf numFmtId="0" fontId="0" fillId="0" borderId="0" xfId="0"/>
    <xf numFmtId="0" fontId="2" fillId="0" borderId="1" xfId="0" applyFont="1" applyBorder="1" applyAlignment="1">
      <alignment horizontal="center" vertical="center"/>
    </xf>
    <xf numFmtId="0" fontId="3" fillId="0" borderId="1" xfId="0" applyFont="1" applyBorder="1" applyAlignment="1">
      <alignment horizontal="center" vertical="center" shrinkToFit="1"/>
    </xf>
    <xf numFmtId="0" fontId="4" fillId="0" borderId="1" xfId="0" applyFont="1" applyBorder="1" applyAlignment="1">
      <alignment horizontal="center" vertical="center" wrapText="1"/>
    </xf>
    <xf numFmtId="0" fontId="8" fillId="4" borderId="5"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1" fillId="5" borderId="7" xfId="0" applyFont="1" applyFill="1" applyBorder="1" applyAlignment="1">
      <alignment horizontal="center"/>
    </xf>
    <xf numFmtId="0" fontId="10" fillId="0" borderId="8" xfId="0" applyFont="1" applyBorder="1" applyAlignment="1">
      <alignment horizontal="center" vertical="center"/>
    </xf>
    <xf numFmtId="0" fontId="11" fillId="0" borderId="9" xfId="0" applyFont="1" applyBorder="1"/>
    <xf numFmtId="0" fontId="10" fillId="0" borderId="0" xfId="0" applyFont="1"/>
    <xf numFmtId="0" fontId="1" fillId="5" borderId="10" xfId="0" applyFont="1" applyFill="1" applyBorder="1" applyAlignment="1">
      <alignment horizontal="center" vertical="center" wrapText="1"/>
    </xf>
    <xf numFmtId="0" fontId="10" fillId="0" borderId="8" xfId="0" applyFont="1" applyBorder="1" applyAlignment="1">
      <alignment horizontal="center" vertical="center" wrapText="1"/>
    </xf>
    <xf numFmtId="0" fontId="10" fillId="0" borderId="12" xfId="0" applyFont="1" applyBorder="1" applyAlignment="1">
      <alignment horizontal="center" vertical="center"/>
    </xf>
    <xf numFmtId="0" fontId="13" fillId="7" borderId="13" xfId="0" applyFont="1" applyFill="1" applyBorder="1" applyAlignment="1">
      <alignment horizontal="center" vertical="center"/>
    </xf>
    <xf numFmtId="0" fontId="10" fillId="0" borderId="5" xfId="0" applyFont="1" applyBorder="1" applyAlignment="1">
      <alignment horizontal="center" vertical="center"/>
    </xf>
    <xf numFmtId="0" fontId="13" fillId="7" borderId="14" xfId="0" applyFont="1" applyFill="1" applyBorder="1" applyAlignment="1">
      <alignment horizontal="center" vertical="center"/>
    </xf>
    <xf numFmtId="10" fontId="13" fillId="7" borderId="15" xfId="0" applyNumberFormat="1" applyFont="1" applyFill="1" applyBorder="1" applyAlignment="1">
      <alignment horizontal="center" vertical="center"/>
    </xf>
    <xf numFmtId="0" fontId="13" fillId="7" borderId="16" xfId="0" applyFont="1" applyFill="1" applyBorder="1" applyAlignment="1">
      <alignment horizontal="center" vertical="center"/>
    </xf>
    <xf numFmtId="0" fontId="13" fillId="7" borderId="17" xfId="0" applyFont="1" applyFill="1" applyBorder="1" applyAlignment="1">
      <alignment horizontal="center" vertical="center"/>
    </xf>
    <xf numFmtId="10" fontId="13" fillId="7" borderId="18" xfId="0" applyNumberFormat="1" applyFont="1" applyFill="1" applyBorder="1" applyAlignment="1">
      <alignment horizontal="center" vertical="center"/>
    </xf>
    <xf numFmtId="0" fontId="13" fillId="7" borderId="19" xfId="0" applyFont="1" applyFill="1" applyBorder="1" applyAlignment="1">
      <alignment horizontal="center" vertical="center"/>
    </xf>
    <xf numFmtId="0" fontId="13" fillId="7" borderId="20" xfId="0" applyFont="1" applyFill="1" applyBorder="1" applyAlignment="1">
      <alignment horizontal="center" vertical="center"/>
    </xf>
    <xf numFmtId="10" fontId="13" fillId="7" borderId="21" xfId="0" applyNumberFormat="1" applyFont="1" applyFill="1" applyBorder="1" applyAlignment="1">
      <alignment horizontal="center" vertical="center"/>
    </xf>
    <xf numFmtId="0" fontId="6" fillId="2" borderId="22" xfId="0" applyFont="1" applyFill="1" applyBorder="1" applyAlignment="1">
      <alignment horizontal="center"/>
    </xf>
    <xf numFmtId="0" fontId="11" fillId="0" borderId="25" xfId="0" applyFont="1" applyBorder="1" applyAlignment="1">
      <alignment horizontal="center" vertical="center"/>
    </xf>
    <xf numFmtId="10" fontId="10" fillId="0" borderId="26" xfId="0" applyNumberFormat="1" applyFont="1" applyBorder="1" applyAlignment="1">
      <alignment horizontal="center" vertical="center"/>
    </xf>
    <xf numFmtId="0" fontId="11" fillId="0" borderId="27" xfId="0" applyFont="1" applyBorder="1" applyAlignment="1">
      <alignment horizontal="center" vertical="center"/>
    </xf>
    <xf numFmtId="0" fontId="13" fillId="7" borderId="23" xfId="0" applyFont="1" applyFill="1" applyBorder="1" applyAlignment="1">
      <alignment horizontal="center" vertical="center"/>
    </xf>
    <xf numFmtId="10" fontId="7" fillId="7" borderId="24" xfId="0" applyNumberFormat="1" applyFont="1" applyFill="1" applyBorder="1" applyAlignment="1">
      <alignment horizontal="center" vertical="center"/>
    </xf>
    <xf numFmtId="0" fontId="12" fillId="0" borderId="29" xfId="0" applyFont="1" applyBorder="1" applyAlignment="1">
      <alignment horizontal="center" vertical="center"/>
    </xf>
    <xf numFmtId="10" fontId="10" fillId="0" borderId="30" xfId="0" applyNumberFormat="1" applyFont="1" applyBorder="1" applyAlignment="1">
      <alignment horizontal="center" vertical="center"/>
    </xf>
    <xf numFmtId="0" fontId="12" fillId="0" borderId="31" xfId="0" applyFont="1" applyBorder="1" applyAlignment="1">
      <alignment horizontal="center" vertical="center"/>
    </xf>
    <xf numFmtId="0" fontId="11" fillId="6" borderId="19" xfId="0" applyFont="1" applyFill="1" applyBorder="1" applyAlignment="1">
      <alignment horizontal="center" vertical="center"/>
    </xf>
    <xf numFmtId="0" fontId="11" fillId="6" borderId="20" xfId="0" applyFont="1" applyFill="1" applyBorder="1" applyAlignment="1">
      <alignment horizontal="center" vertical="center"/>
    </xf>
    <xf numFmtId="9" fontId="11" fillId="6" borderId="21" xfId="0" applyNumberFormat="1" applyFont="1" applyFill="1" applyBorder="1" applyAlignment="1">
      <alignment horizontal="center" vertical="center"/>
    </xf>
    <xf numFmtId="0" fontId="6" fillId="2" borderId="32" xfId="0" applyFont="1" applyFill="1" applyBorder="1" applyAlignment="1">
      <alignment horizontal="center"/>
    </xf>
    <xf numFmtId="0" fontId="6" fillId="2" borderId="33" xfId="0" applyFont="1" applyFill="1" applyBorder="1" applyAlignment="1">
      <alignment horizontal="center"/>
    </xf>
    <xf numFmtId="0" fontId="6" fillId="2" borderId="34" xfId="0" applyFont="1" applyFill="1" applyBorder="1" applyAlignment="1">
      <alignment horizontal="center"/>
    </xf>
    <xf numFmtId="0" fontId="7"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shrinkToFit="1"/>
    </xf>
    <xf numFmtId="0" fontId="14" fillId="0" borderId="1" xfId="1" applyFont="1" applyBorder="1" applyAlignment="1">
      <alignment horizontal="center" vertical="center" wrapText="1"/>
    </xf>
    <xf numFmtId="0" fontId="1" fillId="5" borderId="37" xfId="0" applyFont="1" applyFill="1" applyBorder="1" applyAlignment="1">
      <alignment horizontal="center" vertical="center" wrapText="1"/>
    </xf>
    <xf numFmtId="0" fontId="10" fillId="0" borderId="38" xfId="0"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18" fillId="0" borderId="1" xfId="1" applyFont="1" applyBorder="1" applyAlignment="1">
      <alignment horizontal="center" vertical="center" wrapText="1"/>
    </xf>
    <xf numFmtId="0" fontId="19" fillId="0" borderId="1" xfId="0" applyFont="1" applyBorder="1" applyAlignment="1">
      <alignment horizontal="center" vertical="center" wrapText="1"/>
    </xf>
    <xf numFmtId="0" fontId="6" fillId="2" borderId="39" xfId="0" applyFont="1" applyFill="1" applyBorder="1" applyAlignment="1">
      <alignment horizontal="center" vertical="center"/>
    </xf>
    <xf numFmtId="0" fontId="6" fillId="2" borderId="40" xfId="0" applyFont="1" applyFill="1" applyBorder="1" applyAlignment="1">
      <alignment horizontal="center" vertical="center"/>
    </xf>
    <xf numFmtId="0" fontId="6" fillId="2" borderId="41" xfId="0" applyFont="1" applyFill="1" applyBorder="1" applyAlignment="1">
      <alignment horizontal="center" vertical="center" wrapText="1"/>
    </xf>
    <xf numFmtId="0" fontId="21" fillId="0" borderId="29" xfId="0" applyFont="1" applyBorder="1" applyAlignment="1">
      <alignment horizontal="center" vertical="center"/>
    </xf>
    <xf numFmtId="0" fontId="21" fillId="0" borderId="31" xfId="0" applyFont="1" applyBorder="1" applyAlignment="1">
      <alignment horizontal="center" vertical="center"/>
    </xf>
    <xf numFmtId="10" fontId="22" fillId="0" borderId="30" xfId="0" applyNumberFormat="1" applyFont="1" applyBorder="1" applyAlignment="1">
      <alignment horizontal="center" vertical="center"/>
    </xf>
    <xf numFmtId="0" fontId="6" fillId="4" borderId="43" xfId="0" applyFont="1" applyFill="1" applyBorder="1" applyAlignment="1">
      <alignment horizontal="center"/>
    </xf>
    <xf numFmtId="0" fontId="1" fillId="5" borderId="44" xfId="0" applyFont="1" applyFill="1" applyBorder="1" applyAlignment="1">
      <alignment horizontal="center" vertical="center" wrapText="1"/>
    </xf>
    <xf numFmtId="0" fontId="1" fillId="5" borderId="45" xfId="0" applyFont="1" applyFill="1" applyBorder="1" applyAlignment="1">
      <alignment horizontal="center" vertical="center" wrapText="1"/>
    </xf>
    <xf numFmtId="0" fontId="13" fillId="7" borderId="31" xfId="0" applyFont="1" applyFill="1" applyBorder="1" applyAlignment="1">
      <alignment horizontal="center" vertical="center"/>
    </xf>
    <xf numFmtId="0" fontId="13" fillId="7" borderId="5" xfId="0" applyFont="1" applyFill="1" applyBorder="1" applyAlignment="1">
      <alignment horizontal="center" vertical="center"/>
    </xf>
    <xf numFmtId="10" fontId="13" fillId="7" borderId="46" xfId="0" applyNumberFormat="1" applyFont="1" applyFill="1" applyBorder="1" applyAlignment="1">
      <alignment horizontal="center" vertical="center"/>
    </xf>
    <xf numFmtId="0" fontId="13" fillId="7" borderId="48" xfId="0" applyFont="1" applyFill="1" applyBorder="1" applyAlignment="1">
      <alignment horizontal="center" vertical="center"/>
    </xf>
    <xf numFmtId="0" fontId="13" fillId="7" borderId="49" xfId="0" applyFont="1" applyFill="1" applyBorder="1" applyAlignment="1">
      <alignment horizontal="center" vertical="center"/>
    </xf>
    <xf numFmtId="10" fontId="13" fillId="7" borderId="50" xfId="0" applyNumberFormat="1" applyFont="1" applyFill="1" applyBorder="1" applyAlignment="1">
      <alignment horizontal="center" vertical="center"/>
    </xf>
    <xf numFmtId="0" fontId="21" fillId="0" borderId="47" xfId="0" applyFont="1" applyBorder="1" applyAlignment="1">
      <alignment horizontal="center" vertical="center"/>
    </xf>
    <xf numFmtId="0" fontId="10" fillId="0" borderId="47" xfId="0" applyFont="1" applyBorder="1" applyAlignment="1">
      <alignment horizontal="center" vertical="center"/>
    </xf>
    <xf numFmtId="10" fontId="10" fillId="0" borderId="47" xfId="0" applyNumberFormat="1" applyFont="1" applyBorder="1" applyAlignment="1">
      <alignment horizontal="center" vertical="center"/>
    </xf>
    <xf numFmtId="0" fontId="13" fillId="7" borderId="51" xfId="0" applyFont="1" applyFill="1" applyBorder="1" applyAlignment="1">
      <alignment horizontal="center" vertical="center"/>
    </xf>
    <xf numFmtId="0" fontId="15" fillId="0" borderId="0" xfId="0" applyFont="1"/>
    <xf numFmtId="0" fontId="13" fillId="7" borderId="52" xfId="0" applyFont="1" applyFill="1" applyBorder="1" applyAlignment="1">
      <alignment horizontal="center" vertical="center"/>
    </xf>
    <xf numFmtId="10" fontId="13" fillId="7" borderId="52" xfId="0" applyNumberFormat="1" applyFont="1" applyFill="1" applyBorder="1" applyAlignment="1">
      <alignment horizontal="center" vertical="center"/>
    </xf>
    <xf numFmtId="0" fontId="23" fillId="6" borderId="19" xfId="0" applyFont="1" applyFill="1" applyBorder="1" applyAlignment="1">
      <alignment horizontal="center" vertical="center"/>
    </xf>
    <xf numFmtId="0" fontId="23" fillId="6" borderId="20" xfId="0" applyFont="1" applyFill="1" applyBorder="1" applyAlignment="1">
      <alignment horizontal="center" vertical="center"/>
    </xf>
    <xf numFmtId="9" fontId="23" fillId="6" borderId="21" xfId="0" applyNumberFormat="1" applyFont="1" applyFill="1" applyBorder="1" applyAlignment="1">
      <alignment horizontal="center" vertical="center"/>
    </xf>
    <xf numFmtId="0" fontId="21" fillId="0" borderId="53" xfId="0" applyFont="1" applyBorder="1" applyAlignment="1">
      <alignment horizontal="center" vertical="center"/>
    </xf>
    <xf numFmtId="10" fontId="22" fillId="0" borderId="54" xfId="0" applyNumberFormat="1" applyFont="1" applyBorder="1" applyAlignment="1">
      <alignment horizontal="center" vertical="center"/>
    </xf>
    <xf numFmtId="10" fontId="10" fillId="0" borderId="54" xfId="0" applyNumberFormat="1" applyFont="1" applyBorder="1" applyAlignment="1">
      <alignment horizontal="center" vertical="center"/>
    </xf>
    <xf numFmtId="0" fontId="21" fillId="0" borderId="55" xfId="0" applyFont="1" applyBorder="1" applyAlignment="1">
      <alignment horizontal="center" vertical="center"/>
    </xf>
    <xf numFmtId="0" fontId="24" fillId="4" borderId="56" xfId="0" applyFont="1" applyFill="1" applyBorder="1" applyAlignment="1">
      <alignment horizontal="center" vertical="center" wrapText="1"/>
    </xf>
    <xf numFmtId="0" fontId="6" fillId="4" borderId="56" xfId="0" applyFont="1" applyFill="1" applyBorder="1" applyAlignment="1">
      <alignment horizontal="center" vertical="center" wrapText="1"/>
    </xf>
    <xf numFmtId="0" fontId="13" fillId="7" borderId="58" xfId="0" applyFont="1" applyFill="1" applyBorder="1" applyAlignment="1">
      <alignment horizontal="center" vertical="center"/>
    </xf>
    <xf numFmtId="0" fontId="13" fillId="7" borderId="59" xfId="0" applyFont="1" applyFill="1" applyBorder="1" applyAlignment="1">
      <alignment horizontal="center" vertical="center"/>
    </xf>
    <xf numFmtId="0" fontId="13" fillId="7" borderId="60" xfId="0" applyFont="1" applyFill="1" applyBorder="1" applyAlignment="1">
      <alignment horizontal="center" vertical="center"/>
    </xf>
    <xf numFmtId="10" fontId="10" fillId="0" borderId="61" xfId="0" applyNumberFormat="1" applyFont="1" applyBorder="1" applyAlignment="1">
      <alignment horizontal="center" vertical="center"/>
    </xf>
    <xf numFmtId="10" fontId="10" fillId="0" borderId="62" xfId="0" applyNumberFormat="1" applyFont="1" applyBorder="1" applyAlignment="1">
      <alignment horizontal="center" vertical="center"/>
    </xf>
    <xf numFmtId="10" fontId="7" fillId="7" borderId="63" xfId="0" applyNumberFormat="1" applyFont="1" applyFill="1" applyBorder="1" applyAlignment="1">
      <alignment horizontal="center" vertical="center"/>
    </xf>
    <xf numFmtId="10" fontId="7" fillId="7" borderId="64" xfId="0" applyNumberFormat="1" applyFont="1" applyFill="1" applyBorder="1" applyAlignment="1">
      <alignment horizontal="center" vertical="center"/>
    </xf>
    <xf numFmtId="0" fontId="11" fillId="0" borderId="65" xfId="0" applyFont="1" applyBorder="1" applyAlignment="1">
      <alignment horizontal="center" vertical="center"/>
    </xf>
    <xf numFmtId="0" fontId="11" fillId="0" borderId="66" xfId="0" applyFont="1" applyBorder="1" applyAlignment="1">
      <alignment horizontal="center" vertical="center"/>
    </xf>
    <xf numFmtId="0" fontId="13" fillId="7" borderId="57" xfId="0" applyFont="1" applyFill="1" applyBorder="1" applyAlignment="1">
      <alignment horizontal="center" vertical="center"/>
    </xf>
    <xf numFmtId="0" fontId="24" fillId="4" borderId="67" xfId="0" applyFont="1" applyFill="1" applyBorder="1" applyAlignment="1">
      <alignment horizontal="center" vertical="center" wrapText="1"/>
    </xf>
    <xf numFmtId="0" fontId="6" fillId="4" borderId="67" xfId="0" applyFont="1" applyFill="1" applyBorder="1" applyAlignment="1">
      <alignment horizontal="center" vertical="center" wrapText="1"/>
    </xf>
    <xf numFmtId="0" fontId="25" fillId="0" borderId="1" xfId="0" applyFont="1" applyBorder="1" applyAlignment="1">
      <alignment horizontal="center" vertical="center" wrapText="1" shrinkToFit="1"/>
    </xf>
    <xf numFmtId="0" fontId="26" fillId="0" borderId="1" xfId="0" applyFont="1" applyBorder="1" applyAlignment="1">
      <alignment horizontal="center" vertical="center" shrinkToFit="1"/>
    </xf>
    <xf numFmtId="0" fontId="25" fillId="0" borderId="1" xfId="0" applyFont="1" applyBorder="1" applyAlignment="1">
      <alignment horizontal="center" vertical="center" wrapText="1"/>
    </xf>
    <xf numFmtId="0" fontId="27" fillId="0" borderId="1" xfId="0" applyFont="1" applyBorder="1" applyAlignment="1">
      <alignment horizontal="center" vertical="center"/>
    </xf>
    <xf numFmtId="0" fontId="26" fillId="0" borderId="1" xfId="0" applyFont="1" applyBorder="1" applyAlignment="1">
      <alignment horizontal="center" vertical="center"/>
    </xf>
    <xf numFmtId="0" fontId="26" fillId="0" borderId="1" xfId="0" applyFont="1" applyBorder="1" applyAlignment="1">
      <alignment horizontal="center" vertical="center" wrapText="1"/>
    </xf>
    <xf numFmtId="0" fontId="28" fillId="0" borderId="1" xfId="1" applyFont="1" applyBorder="1" applyAlignment="1">
      <alignment horizontal="center" vertical="center" wrapText="1"/>
    </xf>
    <xf numFmtId="0" fontId="23" fillId="0" borderId="1" xfId="0" applyFont="1" applyBorder="1" applyAlignment="1">
      <alignment horizontal="center" vertical="center"/>
    </xf>
    <xf numFmtId="0" fontId="29" fillId="0" borderId="1" xfId="0" applyFont="1" applyBorder="1" applyAlignment="1">
      <alignment horizontal="center" vertical="center"/>
    </xf>
    <xf numFmtId="0" fontId="29" fillId="0" borderId="1" xfId="0" applyFont="1" applyBorder="1" applyAlignment="1">
      <alignment horizontal="center" vertical="center" wrapText="1"/>
    </xf>
    <xf numFmtId="0" fontId="29" fillId="0" borderId="1" xfId="0" applyFont="1" applyBorder="1" applyAlignment="1">
      <alignment horizontal="center" vertical="center" shrinkToFit="1"/>
    </xf>
    <xf numFmtId="0" fontId="30" fillId="0" borderId="1" xfId="1" applyFont="1" applyBorder="1" applyAlignment="1">
      <alignment horizontal="center" vertical="center" wrapText="1"/>
    </xf>
    <xf numFmtId="0" fontId="0" fillId="0" borderId="70" xfId="0" applyBorder="1" applyAlignment="1">
      <alignment horizontal="center" vertical="center" wrapText="1"/>
    </xf>
    <xf numFmtId="0" fontId="0" fillId="0" borderId="71" xfId="0" applyBorder="1" applyAlignment="1">
      <alignment horizontal="center" vertical="center" wrapText="1"/>
    </xf>
    <xf numFmtId="0" fontId="6" fillId="4" borderId="72" xfId="0" applyFont="1" applyFill="1" applyBorder="1" applyAlignment="1">
      <alignment horizontal="center"/>
    </xf>
    <xf numFmtId="0" fontId="6" fillId="4" borderId="73" xfId="0" applyFont="1" applyFill="1" applyBorder="1" applyAlignment="1">
      <alignment horizontal="center"/>
    </xf>
    <xf numFmtId="0" fontId="11" fillId="0" borderId="73" xfId="0" applyFont="1" applyBorder="1" applyAlignment="1">
      <alignment horizontal="center" vertical="center"/>
    </xf>
    <xf numFmtId="0" fontId="11" fillId="0" borderId="75"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5" fillId="0" borderId="0" xfId="1" applyAlignment="1">
      <alignment horizontal="center"/>
    </xf>
    <xf numFmtId="0" fontId="31" fillId="0" borderId="0" xfId="1" applyFont="1" applyAlignment="1">
      <alignment horizontal="center"/>
    </xf>
    <xf numFmtId="0" fontId="0" fillId="0" borderId="76" xfId="0" applyBorder="1"/>
    <xf numFmtId="0" fontId="7" fillId="0" borderId="0" xfId="0" applyFont="1" applyAlignment="1">
      <alignment horizontal="center" vertical="center" wrapText="1"/>
    </xf>
    <xf numFmtId="0" fontId="9" fillId="4" borderId="0" xfId="0" applyFont="1" applyFill="1" applyAlignment="1">
      <alignment horizontal="center" vertical="center" wrapText="1"/>
    </xf>
    <xf numFmtId="0" fontId="11" fillId="0" borderId="0" xfId="0" applyFont="1"/>
    <xf numFmtId="0" fontId="32" fillId="4" borderId="0" xfId="0" applyFont="1" applyFill="1" applyAlignment="1">
      <alignment horizontal="center" vertical="center" wrapText="1"/>
    </xf>
    <xf numFmtId="0" fontId="6" fillId="4" borderId="56" xfId="0" applyFont="1" applyFill="1" applyBorder="1" applyAlignment="1">
      <alignment horizontal="center" vertical="center"/>
    </xf>
    <xf numFmtId="0" fontId="7" fillId="7" borderId="77" xfId="0" applyFont="1" applyFill="1" applyBorder="1" applyAlignment="1">
      <alignment horizontal="center" vertical="center"/>
    </xf>
    <xf numFmtId="10" fontId="7" fillId="7" borderId="78" xfId="0" applyNumberFormat="1" applyFont="1" applyFill="1" applyBorder="1" applyAlignment="1">
      <alignment horizontal="center" vertical="center"/>
    </xf>
    <xf numFmtId="0" fontId="33" fillId="0" borderId="25" xfId="0" applyFont="1" applyBorder="1" applyAlignment="1">
      <alignment horizontal="center" vertical="center"/>
    </xf>
    <xf numFmtId="0" fontId="2" fillId="4" borderId="79" xfId="0" applyFont="1" applyFill="1" applyBorder="1" applyAlignment="1">
      <alignment horizontal="center" vertical="center"/>
    </xf>
    <xf numFmtId="10" fontId="22" fillId="0" borderId="79" xfId="0" applyNumberFormat="1" applyFont="1" applyBorder="1" applyAlignment="1">
      <alignment horizontal="center" vertical="center"/>
    </xf>
    <xf numFmtId="0" fontId="6" fillId="4" borderId="67" xfId="0" applyFont="1" applyFill="1" applyBorder="1" applyAlignment="1">
      <alignment horizontal="center" vertical="center"/>
    </xf>
    <xf numFmtId="0" fontId="7" fillId="7" borderId="80" xfId="0" applyFont="1" applyFill="1" applyBorder="1" applyAlignment="1">
      <alignment horizontal="center" vertical="center"/>
    </xf>
    <xf numFmtId="10" fontId="7" fillId="4" borderId="56" xfId="0" applyNumberFormat="1" applyFont="1" applyFill="1" applyBorder="1" applyAlignment="1">
      <alignment horizontal="center" vertical="center"/>
    </xf>
    <xf numFmtId="10" fontId="22" fillId="4" borderId="67" xfId="0" applyNumberFormat="1" applyFont="1" applyFill="1" applyBorder="1" applyAlignment="1">
      <alignment horizontal="center" vertical="center"/>
    </xf>
    <xf numFmtId="10" fontId="22" fillId="4" borderId="56" xfId="0" applyNumberFormat="1" applyFont="1" applyFill="1" applyBorder="1" applyAlignment="1">
      <alignment horizontal="center" vertical="center"/>
    </xf>
    <xf numFmtId="9" fontId="7" fillId="4" borderId="67" xfId="0" applyNumberFormat="1" applyFont="1" applyFill="1" applyBorder="1" applyAlignment="1">
      <alignment horizontal="center" vertical="center"/>
    </xf>
    <xf numFmtId="9" fontId="7" fillId="4" borderId="56" xfId="0" applyNumberFormat="1" applyFont="1" applyFill="1" applyBorder="1" applyAlignment="1">
      <alignment horizontal="center" vertical="center"/>
    </xf>
    <xf numFmtId="0" fontId="13" fillId="7" borderId="81" xfId="0" applyFont="1" applyFill="1" applyBorder="1" applyAlignment="1">
      <alignment horizontal="center" vertical="center"/>
    </xf>
    <xf numFmtId="0" fontId="7" fillId="7" borderId="24" xfId="0" applyFont="1" applyFill="1" applyBorder="1" applyAlignment="1">
      <alignment horizontal="center" vertical="center"/>
    </xf>
    <xf numFmtId="0" fontId="7" fillId="6" borderId="19" xfId="0" applyFont="1" applyFill="1" applyBorder="1" applyAlignment="1">
      <alignment horizontal="center" vertical="center"/>
    </xf>
    <xf numFmtId="0" fontId="7" fillId="6" borderId="20" xfId="0" applyFont="1" applyFill="1" applyBorder="1" applyAlignment="1">
      <alignment horizontal="center" vertical="center"/>
    </xf>
    <xf numFmtId="9" fontId="7" fillId="6" borderId="82" xfId="0" applyNumberFormat="1" applyFont="1" applyFill="1" applyBorder="1" applyAlignment="1">
      <alignment horizontal="center" vertical="center"/>
    </xf>
    <xf numFmtId="0" fontId="7" fillId="4" borderId="56" xfId="0" applyFont="1" applyFill="1" applyBorder="1" applyAlignment="1">
      <alignment horizontal="center" vertical="center"/>
    </xf>
    <xf numFmtId="0" fontId="10" fillId="0" borderId="83" xfId="0" applyFont="1" applyBorder="1" applyAlignment="1">
      <alignment horizontal="center" vertical="center" wrapText="1"/>
    </xf>
    <xf numFmtId="0" fontId="7" fillId="4" borderId="84" xfId="0" applyFont="1" applyFill="1" applyBorder="1" applyAlignment="1">
      <alignment horizontal="center" vertical="center"/>
    </xf>
    <xf numFmtId="9" fontId="7" fillId="4" borderId="84" xfId="0" applyNumberFormat="1" applyFont="1" applyFill="1" applyBorder="1" applyAlignment="1">
      <alignment horizontal="center" vertical="center"/>
    </xf>
    <xf numFmtId="0" fontId="13" fillId="7" borderId="77" xfId="0" applyFont="1" applyFill="1" applyBorder="1" applyAlignment="1">
      <alignment horizontal="center" vertical="center"/>
    </xf>
    <xf numFmtId="0" fontId="13" fillId="7" borderId="35" xfId="0" applyFont="1" applyFill="1" applyBorder="1" applyAlignment="1">
      <alignment horizontal="center" vertical="center"/>
    </xf>
    <xf numFmtId="10" fontId="10" fillId="0" borderId="85" xfId="0" applyNumberFormat="1" applyFont="1" applyBorder="1" applyAlignment="1">
      <alignment horizontal="center" vertical="center"/>
    </xf>
    <xf numFmtId="0" fontId="24" fillId="4" borderId="87" xfId="0" applyFont="1" applyFill="1" applyBorder="1" applyAlignment="1">
      <alignment horizontal="center"/>
    </xf>
    <xf numFmtId="0" fontId="13" fillId="7" borderId="22" xfId="0" applyFont="1" applyFill="1" applyBorder="1" applyAlignment="1">
      <alignment horizontal="center" vertical="center"/>
    </xf>
    <xf numFmtId="0" fontId="7" fillId="7" borderId="88" xfId="0" applyFont="1" applyFill="1" applyBorder="1" applyAlignment="1">
      <alignment horizontal="center" vertical="center"/>
    </xf>
    <xf numFmtId="10" fontId="7" fillId="7" borderId="89" xfId="0" applyNumberFormat="1" applyFont="1" applyFill="1" applyBorder="1" applyAlignment="1">
      <alignment horizontal="center" vertical="center"/>
    </xf>
    <xf numFmtId="0" fontId="2" fillId="4" borderId="26" xfId="0" applyFont="1" applyFill="1" applyBorder="1" applyAlignment="1">
      <alignment horizontal="center" vertical="center"/>
    </xf>
    <xf numFmtId="10" fontId="22" fillId="0" borderId="26" xfId="0" applyNumberFormat="1" applyFont="1" applyBorder="1" applyAlignment="1">
      <alignment horizontal="center" vertical="center"/>
    </xf>
    <xf numFmtId="10" fontId="7" fillId="4" borderId="67" xfId="0" applyNumberFormat="1" applyFont="1" applyFill="1" applyBorder="1" applyAlignment="1">
      <alignment horizontal="center" vertical="center"/>
    </xf>
    <xf numFmtId="0" fontId="6" fillId="2" borderId="22" xfId="0" applyFont="1" applyFill="1" applyBorder="1" applyAlignment="1">
      <alignment horizontal="center" vertical="center"/>
    </xf>
    <xf numFmtId="10" fontId="7" fillId="7" borderId="85" xfId="0" applyNumberFormat="1" applyFont="1" applyFill="1" applyBorder="1" applyAlignment="1">
      <alignment horizontal="center" vertical="center"/>
    </xf>
    <xf numFmtId="0" fontId="34" fillId="0" borderId="1" xfId="1" applyFont="1" applyBorder="1" applyAlignment="1">
      <alignment horizontal="center" vertical="center" wrapText="1"/>
    </xf>
    <xf numFmtId="0" fontId="13" fillId="7" borderId="37" xfId="0" applyFont="1" applyFill="1" applyBorder="1" applyAlignment="1">
      <alignment horizontal="center" vertical="center"/>
    </xf>
    <xf numFmtId="0" fontId="21" fillId="0" borderId="79" xfId="0" applyFont="1" applyBorder="1" applyAlignment="1">
      <alignment horizontal="center" vertical="center"/>
    </xf>
    <xf numFmtId="10" fontId="10" fillId="0" borderId="94" xfId="0" applyNumberFormat="1" applyFont="1" applyBorder="1" applyAlignment="1">
      <alignment horizontal="center" vertical="center"/>
    </xf>
    <xf numFmtId="0" fontId="21" fillId="0" borderId="95" xfId="0" applyFont="1" applyBorder="1" applyAlignment="1">
      <alignment horizontal="center" vertical="center"/>
    </xf>
    <xf numFmtId="0" fontId="21" fillId="0" borderId="96" xfId="0" applyFont="1" applyBorder="1" applyAlignment="1">
      <alignment horizontal="center" vertical="center"/>
    </xf>
    <xf numFmtId="0" fontId="21" fillId="0" borderId="97" xfId="0" applyFont="1" applyBorder="1" applyAlignment="1">
      <alignment horizontal="center" vertical="center"/>
    </xf>
    <xf numFmtId="0" fontId="10" fillId="0" borderId="79" xfId="0" applyFont="1" applyBorder="1" applyAlignment="1">
      <alignment horizontal="center" vertical="center"/>
    </xf>
    <xf numFmtId="0" fontId="21" fillId="0" borderId="26" xfId="0" applyFont="1" applyBorder="1" applyAlignment="1">
      <alignment horizontal="center" vertical="center"/>
    </xf>
    <xf numFmtId="0" fontId="10" fillId="0" borderId="26" xfId="0" applyFont="1" applyBorder="1" applyAlignment="1">
      <alignment horizontal="center" vertical="center"/>
    </xf>
    <xf numFmtId="0" fontId="13" fillId="7" borderId="98" xfId="0" applyFont="1" applyFill="1" applyBorder="1" applyAlignment="1">
      <alignment horizontal="center" vertical="center"/>
    </xf>
    <xf numFmtId="0" fontId="13" fillId="7" borderId="99" xfId="0" applyFont="1" applyFill="1" applyBorder="1" applyAlignment="1">
      <alignment horizontal="center" vertical="center"/>
    </xf>
    <xf numFmtId="10" fontId="13" fillId="7" borderId="100" xfId="0" applyNumberFormat="1" applyFont="1" applyFill="1" applyBorder="1" applyAlignment="1">
      <alignment horizontal="center" vertical="center"/>
    </xf>
    <xf numFmtId="10" fontId="10" fillId="0" borderId="79" xfId="0" applyNumberFormat="1" applyFont="1" applyBorder="1" applyAlignment="1">
      <alignment horizontal="center" vertical="center"/>
    </xf>
    <xf numFmtId="0" fontId="21" fillId="0" borderId="101" xfId="0" applyFont="1" applyBorder="1" applyAlignment="1">
      <alignment horizontal="center" vertical="center"/>
    </xf>
    <xf numFmtId="0" fontId="10" fillId="0" borderId="101" xfId="0" applyFont="1" applyBorder="1" applyAlignment="1">
      <alignment horizontal="center" vertical="center"/>
    </xf>
    <xf numFmtId="10" fontId="22" fillId="0" borderId="101" xfId="0" applyNumberFormat="1" applyFont="1" applyBorder="1" applyAlignment="1">
      <alignment horizontal="center" vertical="center"/>
    </xf>
    <xf numFmtId="10" fontId="10" fillId="0" borderId="101" xfId="0" applyNumberFormat="1" applyFont="1" applyBorder="1" applyAlignment="1">
      <alignment horizontal="center" vertical="center"/>
    </xf>
    <xf numFmtId="0" fontId="21" fillId="0" borderId="90" xfId="0" applyFont="1" applyBorder="1" applyAlignment="1">
      <alignment horizontal="center" vertical="center"/>
    </xf>
    <xf numFmtId="0" fontId="10" fillId="0" borderId="85" xfId="0" applyFont="1" applyBorder="1" applyAlignment="1">
      <alignment horizontal="center" vertical="center"/>
    </xf>
    <xf numFmtId="10" fontId="10" fillId="0" borderId="86" xfId="0" applyNumberFormat="1" applyFont="1" applyBorder="1" applyAlignment="1">
      <alignment horizontal="center" vertical="center"/>
    </xf>
    <xf numFmtId="0" fontId="21" fillId="0" borderId="91" xfId="0" applyFont="1" applyBorder="1" applyAlignment="1">
      <alignment horizontal="center" vertical="center"/>
    </xf>
    <xf numFmtId="0" fontId="21" fillId="0" borderId="92" xfId="0" applyFont="1" applyBorder="1" applyAlignment="1">
      <alignment horizontal="center" vertical="center"/>
    </xf>
    <xf numFmtId="0" fontId="10" fillId="0" borderId="93" xfId="0" applyFont="1" applyBorder="1" applyAlignment="1">
      <alignment horizontal="center" vertical="center"/>
    </xf>
    <xf numFmtId="10" fontId="10" fillId="0" borderId="80" xfId="0" applyNumberFormat="1" applyFont="1" applyBorder="1" applyAlignment="1">
      <alignment horizontal="center" vertical="center"/>
    </xf>
    <xf numFmtId="0" fontId="21" fillId="7" borderId="63" xfId="0" applyFont="1" applyFill="1" applyBorder="1" applyAlignment="1">
      <alignment horizontal="center" vertical="center"/>
    </xf>
    <xf numFmtId="0" fontId="13" fillId="7" borderId="24" xfId="0" applyFont="1" applyFill="1" applyBorder="1" applyAlignment="1">
      <alignment horizontal="center" vertical="center"/>
    </xf>
    <xf numFmtId="10" fontId="13" fillId="7" borderId="64" xfId="0" applyNumberFormat="1" applyFont="1" applyFill="1" applyBorder="1" applyAlignment="1">
      <alignment horizontal="center" vertical="center"/>
    </xf>
    <xf numFmtId="0" fontId="21" fillId="7" borderId="102" xfId="0" applyFont="1" applyFill="1" applyBorder="1" applyAlignment="1">
      <alignment horizontal="center" vertical="center"/>
    </xf>
    <xf numFmtId="0" fontId="13" fillId="7" borderId="80" xfId="0" applyFont="1" applyFill="1" applyBorder="1" applyAlignment="1">
      <alignment horizontal="center" vertical="center"/>
    </xf>
    <xf numFmtId="10" fontId="10" fillId="0" borderId="35" xfId="0" applyNumberFormat="1" applyFont="1" applyBorder="1" applyAlignment="1">
      <alignment horizontal="center" vertical="center"/>
    </xf>
    <xf numFmtId="0" fontId="35" fillId="0" borderId="1" xfId="0" applyFont="1" applyBorder="1" applyAlignment="1">
      <alignment horizontal="center" vertical="center" wrapText="1" shrinkToFit="1"/>
    </xf>
    <xf numFmtId="0" fontId="15" fillId="0" borderId="56" xfId="0" applyFont="1" applyBorder="1" applyAlignment="1">
      <alignment horizontal="center" vertical="center" wrapText="1"/>
    </xf>
    <xf numFmtId="0" fontId="7" fillId="0" borderId="56" xfId="0" applyFont="1" applyBorder="1" applyAlignment="1">
      <alignment horizontal="center" vertical="center" wrapText="1"/>
    </xf>
    <xf numFmtId="0" fontId="15" fillId="0" borderId="103" xfId="0" applyFont="1" applyBorder="1" applyAlignment="1">
      <alignment horizontal="center" vertical="center" wrapText="1"/>
    </xf>
    <xf numFmtId="0" fontId="7" fillId="0" borderId="103" xfId="0" applyFont="1" applyBorder="1" applyAlignment="1">
      <alignment horizontal="center" vertical="center" wrapText="1"/>
    </xf>
    <xf numFmtId="9" fontId="7" fillId="6" borderId="21" xfId="0" applyNumberFormat="1" applyFont="1" applyFill="1" applyBorder="1" applyAlignment="1">
      <alignment horizontal="center" vertical="center"/>
    </xf>
    <xf numFmtId="0" fontId="13" fillId="7" borderId="104" xfId="0" applyFont="1" applyFill="1" applyBorder="1" applyAlignment="1">
      <alignment horizontal="center" vertical="center"/>
    </xf>
    <xf numFmtId="0" fontId="21" fillId="0" borderId="105" xfId="0" applyFont="1" applyBorder="1" applyAlignment="1">
      <alignment horizontal="center" vertical="center"/>
    </xf>
    <xf numFmtId="0" fontId="21" fillId="7" borderId="57" xfId="0" applyFont="1" applyFill="1" applyBorder="1" applyAlignment="1">
      <alignment horizontal="center" vertical="center"/>
    </xf>
    <xf numFmtId="0" fontId="21" fillId="0" borderId="65" xfId="0" applyFont="1" applyBorder="1" applyAlignment="1">
      <alignment horizontal="center" vertical="center"/>
    </xf>
    <xf numFmtId="0" fontId="21" fillId="0" borderId="66" xfId="0" applyFont="1" applyBorder="1" applyAlignment="1">
      <alignment horizontal="center" vertical="center"/>
    </xf>
    <xf numFmtId="0" fontId="21" fillId="0" borderId="106" xfId="0" applyFont="1" applyBorder="1" applyAlignment="1">
      <alignment horizontal="center" vertical="center"/>
    </xf>
    <xf numFmtId="0" fontId="24" fillId="4" borderId="107" xfId="0" applyFont="1" applyFill="1" applyBorder="1" applyAlignment="1">
      <alignment horizontal="center" vertical="center" wrapText="1"/>
    </xf>
    <xf numFmtId="0" fontId="24" fillId="4" borderId="108" xfId="0" applyFont="1" applyFill="1" applyBorder="1" applyAlignment="1">
      <alignment horizontal="center" vertical="center" wrapText="1"/>
    </xf>
    <xf numFmtId="0" fontId="0" fillId="0" borderId="110" xfId="0" applyBorder="1"/>
    <xf numFmtId="0" fontId="11" fillId="0" borderId="1" xfId="0" applyFont="1" applyBorder="1" applyAlignment="1">
      <alignment horizontal="center" vertical="center"/>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2" fillId="0" borderId="111" xfId="0" applyFont="1" applyBorder="1" applyAlignment="1">
      <alignment horizontal="center" vertical="center"/>
    </xf>
    <xf numFmtId="0" fontId="12" fillId="0" borderId="112" xfId="0" applyFont="1" applyBorder="1" applyAlignment="1">
      <alignment horizontal="center" vertical="center"/>
    </xf>
    <xf numFmtId="0" fontId="12" fillId="0" borderId="113" xfId="0" applyFont="1" applyBorder="1" applyAlignment="1">
      <alignment horizontal="center" vertical="center"/>
    </xf>
    <xf numFmtId="0" fontId="12" fillId="0" borderId="114" xfId="0" applyFont="1" applyBorder="1" applyAlignment="1">
      <alignment horizontal="center" vertical="center"/>
    </xf>
    <xf numFmtId="0" fontId="0" fillId="0" borderId="115" xfId="0" applyBorder="1"/>
    <xf numFmtId="0" fontId="0" fillId="0" borderId="116" xfId="0" applyBorder="1"/>
    <xf numFmtId="0" fontId="24" fillId="4" borderId="119" xfId="0" applyFont="1" applyFill="1" applyBorder="1" applyAlignment="1">
      <alignment horizontal="center" vertical="center" wrapText="1"/>
    </xf>
    <xf numFmtId="0" fontId="15" fillId="0" borderId="117" xfId="0" applyFont="1" applyBorder="1" applyAlignment="1">
      <alignment horizontal="center" vertical="center" wrapText="1"/>
    </xf>
    <xf numFmtId="0" fontId="15" fillId="0" borderId="115" xfId="0" applyFont="1" applyBorder="1" applyAlignment="1">
      <alignment horizontal="center" vertical="center" wrapText="1"/>
    </xf>
    <xf numFmtId="0" fontId="15" fillId="0" borderId="118" xfId="0" applyFont="1" applyBorder="1" applyAlignment="1">
      <alignment horizontal="center" vertical="center" wrapText="1"/>
    </xf>
    <xf numFmtId="0" fontId="15" fillId="0" borderId="0" xfId="0" applyFont="1" applyBorder="1" applyAlignment="1">
      <alignment horizontal="center" vertical="center" wrapText="1"/>
    </xf>
    <xf numFmtId="0" fontId="6" fillId="5" borderId="23" xfId="0" applyFont="1" applyFill="1" applyBorder="1" applyAlignment="1">
      <alignment horizontal="center" vertical="center" wrapText="1"/>
    </xf>
    <xf numFmtId="0" fontId="6" fillId="5" borderId="42" xfId="0" applyFont="1" applyFill="1" applyBorder="1" applyAlignment="1">
      <alignment horizontal="center" vertical="center" wrapText="1"/>
    </xf>
    <xf numFmtId="0" fontId="10" fillId="0" borderId="35" xfId="0" applyFont="1" applyBorder="1" applyAlignment="1">
      <alignment horizontal="center" vertical="center" wrapText="1"/>
    </xf>
    <xf numFmtId="0" fontId="10" fillId="0" borderId="36" xfId="0" applyFont="1" applyBorder="1" applyAlignment="1">
      <alignment horizontal="center" vertical="center" wrapText="1"/>
    </xf>
    <xf numFmtId="0" fontId="6" fillId="3" borderId="2"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6" fillId="2" borderId="22" xfId="0" applyFont="1" applyFill="1" applyBorder="1" applyAlignment="1">
      <alignment horizontal="center" vertical="center" wrapText="1"/>
    </xf>
    <xf numFmtId="0" fontId="0" fillId="0" borderId="28" xfId="0" applyBorder="1" applyAlignment="1">
      <alignment horizontal="center" vertical="center" wrapText="1"/>
    </xf>
    <xf numFmtId="0" fontId="0" fillId="0" borderId="11" xfId="0" applyBorder="1" applyAlignment="1">
      <alignment horizontal="center" vertical="center" wrapText="1"/>
    </xf>
    <xf numFmtId="0" fontId="6" fillId="8" borderId="22" xfId="0" applyFont="1" applyFill="1" applyBorder="1" applyAlignment="1">
      <alignment horizontal="center" vertical="center" wrapText="1"/>
    </xf>
    <xf numFmtId="0" fontId="2" fillId="0" borderId="28" xfId="0" applyFont="1" applyBorder="1" applyAlignment="1">
      <alignment horizontal="center" vertical="center" wrapText="1"/>
    </xf>
    <xf numFmtId="0" fontId="6" fillId="2" borderId="28"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6" fillId="8" borderId="28" xfId="0" applyFont="1" applyFill="1" applyBorder="1" applyAlignment="1">
      <alignment horizontal="center" vertical="center" wrapText="1"/>
    </xf>
    <xf numFmtId="0" fontId="6" fillId="8" borderId="11" xfId="0" applyFont="1" applyFill="1" applyBorder="1" applyAlignment="1">
      <alignment horizontal="center" vertical="center" wrapText="1"/>
    </xf>
    <xf numFmtId="0" fontId="3" fillId="0" borderId="35" xfId="0" applyFont="1" applyBorder="1" applyAlignment="1">
      <alignment horizontal="center" vertical="center" wrapText="1"/>
    </xf>
    <xf numFmtId="0" fontId="3" fillId="0" borderId="69" xfId="0" applyFont="1" applyBorder="1" applyAlignment="1">
      <alignment horizontal="center" vertical="center" wrapText="1"/>
    </xf>
    <xf numFmtId="0" fontId="6" fillId="2" borderId="23" xfId="0" applyFont="1" applyFill="1" applyBorder="1" applyAlignment="1">
      <alignment horizontal="center" vertical="center" wrapText="1"/>
    </xf>
    <xf numFmtId="0" fontId="0" fillId="0" borderId="68" xfId="0" applyBorder="1" applyAlignment="1">
      <alignment horizontal="center" vertical="center" wrapText="1"/>
    </xf>
    <xf numFmtId="0" fontId="0" fillId="0" borderId="42" xfId="0" applyBorder="1" applyAlignment="1">
      <alignment horizontal="center" vertical="center" wrapText="1"/>
    </xf>
    <xf numFmtId="0" fontId="6" fillId="8" borderId="23" xfId="0" applyFont="1" applyFill="1" applyBorder="1" applyAlignment="1">
      <alignment horizontal="center" vertical="center" wrapText="1"/>
    </xf>
    <xf numFmtId="0" fontId="1" fillId="8" borderId="23" xfId="0" applyFont="1" applyFill="1" applyBorder="1" applyAlignment="1">
      <alignment horizontal="center" vertical="center" wrapText="1"/>
    </xf>
    <xf numFmtId="0" fontId="1" fillId="8" borderId="68" xfId="0" applyFont="1" applyFill="1" applyBorder="1" applyAlignment="1">
      <alignment horizontal="center" vertical="center" wrapText="1"/>
    </xf>
    <xf numFmtId="0" fontId="7" fillId="0" borderId="74" xfId="0" applyFont="1" applyBorder="1" applyAlignment="1">
      <alignment horizontal="center" vertical="center" wrapText="1"/>
    </xf>
    <xf numFmtId="0" fontId="6" fillId="5" borderId="23" xfId="0" applyFont="1" applyFill="1" applyBorder="1" applyAlignment="1">
      <alignment horizontal="center" wrapText="1"/>
    </xf>
    <xf numFmtId="0" fontId="6" fillId="5" borderId="42" xfId="0" applyFont="1" applyFill="1" applyBorder="1" applyAlignment="1">
      <alignment horizontal="center" wrapText="1"/>
    </xf>
    <xf numFmtId="0" fontId="6" fillId="2" borderId="68" xfId="0" applyFont="1" applyFill="1" applyBorder="1" applyAlignment="1">
      <alignment horizontal="center" vertical="center" wrapText="1"/>
    </xf>
    <xf numFmtId="0" fontId="0" fillId="0" borderId="109" xfId="0"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255E91"/>
      <color rgb="FF636363"/>
      <color rgb="FFB7B7B7"/>
      <color rgb="FF698ED0"/>
      <color rgb="FF2644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2400" b="1">
                <a:latin typeface="+mj-lt"/>
              </a:rPr>
              <a:t>RELACIÓN NOMBRE DE OBJETO/FECHA DE CREACIÓN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name_created!$B$106</c:f>
              <c:strCache>
                <c:ptCount val="1"/>
                <c:pt idx="0">
                  <c:v>2023</c:v>
                </c:pt>
              </c:strCache>
            </c:strRef>
          </c:tx>
          <c:spPr>
            <a:solidFill>
              <a:schemeClr val="accent1"/>
            </a:solidFill>
            <a:ln>
              <a:noFill/>
            </a:ln>
            <a:effectLst/>
          </c:spPr>
          <c:invertIfNegative val="0"/>
          <c:dLbls>
            <c:dLbl>
              <c:idx val="6"/>
              <c:layout>
                <c:manualLayout>
                  <c:x val="-3.165630111730007E-2"/>
                  <c:y val="-4.166666666666666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66C-46A1-BC8A-ED7058303FBA}"/>
                </c:ext>
              </c:extLst>
            </c:dLbl>
            <c:dLbl>
              <c:idx val="10"/>
              <c:layout>
                <c:manualLayout>
                  <c:x val="3.0148858206952445E-3"/>
                  <c:y val="-5.0000000000001224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66C-46A1-BC8A-ED7058303FBA}"/>
                </c:ext>
              </c:extLst>
            </c:dLbl>
            <c:dLbl>
              <c:idx val="11"/>
              <c:layout>
                <c:manualLayout>
                  <c:x val="-1.1054453640557461E-16"/>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66C-46A1-BC8A-ED7058303FBA}"/>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name_created!$C$105:$N$105</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name_created!$C$106:$N$106</c:f>
              <c:numCache>
                <c:formatCode>0.00%</c:formatCode>
                <c:ptCount val="12"/>
                <c:pt idx="0">
                  <c:v>0.16533333333333336</c:v>
                </c:pt>
                <c:pt idx="1">
                  <c:v>9.4666666666666663E-2</c:v>
                </c:pt>
                <c:pt idx="2">
                  <c:v>4.4000000000000004E-2</c:v>
                </c:pt>
                <c:pt idx="3">
                  <c:v>2.9333333333333333E-2</c:v>
                </c:pt>
                <c:pt idx="4">
                  <c:v>3.6000000000000004E-2</c:v>
                </c:pt>
                <c:pt idx="5">
                  <c:v>8.0000000000000002E-3</c:v>
                </c:pt>
                <c:pt idx="6">
                  <c:v>2.6666666666666665E-2</c:v>
                </c:pt>
                <c:pt idx="7">
                  <c:v>2.6666666666666665E-2</c:v>
                </c:pt>
                <c:pt idx="8">
                  <c:v>0.02</c:v>
                </c:pt>
                <c:pt idx="9">
                  <c:v>1.4666666666666666E-2</c:v>
                </c:pt>
                <c:pt idx="10">
                  <c:v>1.2E-2</c:v>
                </c:pt>
                <c:pt idx="11">
                  <c:v>1.2E-2</c:v>
                </c:pt>
              </c:numCache>
            </c:numRef>
          </c:val>
          <c:extLst>
            <c:ext xmlns:c16="http://schemas.microsoft.com/office/drawing/2014/chart" uri="{C3380CC4-5D6E-409C-BE32-E72D297353CC}">
              <c16:uniqueId val="{00000000-866C-46A1-BC8A-ED7058303FBA}"/>
            </c:ext>
          </c:extLst>
        </c:ser>
        <c:ser>
          <c:idx val="1"/>
          <c:order val="1"/>
          <c:tx>
            <c:strRef>
              <c:f>name_created!$B$107</c:f>
              <c:strCache>
                <c:ptCount val="1"/>
                <c:pt idx="0">
                  <c:v>2022</c:v>
                </c:pt>
              </c:strCache>
            </c:strRef>
          </c:tx>
          <c:spPr>
            <a:solidFill>
              <a:schemeClr val="accent3"/>
            </a:solidFill>
            <a:ln>
              <a:noFill/>
            </a:ln>
            <a:effectLst/>
          </c:spPr>
          <c:invertIfNegative val="0"/>
          <c:dLbls>
            <c:dLbl>
              <c:idx val="9"/>
              <c:layout>
                <c:manualLayout>
                  <c:x val="-8.852005146883387E-3"/>
                  <c:y val="-5.5000000000000125E-2"/>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273-4E43-A62E-E4B4463D066F}"/>
                </c:ext>
              </c:extLst>
            </c:dLbl>
            <c:dLbl>
              <c:idx val="10"/>
              <c:layout>
                <c:manualLayout>
                  <c:x val="-3.6932351303516853E-2"/>
                  <c:y val="-0.04"/>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66C-46A1-BC8A-ED7058303FBA}"/>
                </c:ext>
              </c:extLst>
            </c:dLbl>
            <c:dLbl>
              <c:idx val="11"/>
              <c:layout>
                <c:manualLayout>
                  <c:x val="-1.3566986193128711E-2"/>
                  <c:y val="-4.4999999999999998E-2"/>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6C-46A1-BC8A-ED7058303FB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name_created!$C$105:$N$105</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name_created!$C$107:$N$107</c:f>
              <c:numCache>
                <c:formatCode>0.00%</c:formatCode>
                <c:ptCount val="12"/>
                <c:pt idx="0">
                  <c:v>0.16533333333333336</c:v>
                </c:pt>
                <c:pt idx="1">
                  <c:v>0.11466666666666667</c:v>
                </c:pt>
                <c:pt idx="2">
                  <c:v>5.333333333333333E-2</c:v>
                </c:pt>
                <c:pt idx="3">
                  <c:v>3.2000000000000001E-2</c:v>
                </c:pt>
                <c:pt idx="4">
                  <c:v>0.02</c:v>
                </c:pt>
                <c:pt idx="5">
                  <c:v>4.533333333333333E-2</c:v>
                </c:pt>
                <c:pt idx="6">
                  <c:v>2.1333333333333333E-2</c:v>
                </c:pt>
                <c:pt idx="7">
                  <c:v>2.1333333333333333E-2</c:v>
                </c:pt>
                <c:pt idx="8">
                  <c:v>2.1333333333333333E-2</c:v>
                </c:pt>
                <c:pt idx="9">
                  <c:v>4.0000000000000001E-3</c:v>
                </c:pt>
                <c:pt idx="10">
                  <c:v>2.6666666666666666E-3</c:v>
                </c:pt>
                <c:pt idx="11">
                  <c:v>9.3333333333333341E-3</c:v>
                </c:pt>
              </c:numCache>
            </c:numRef>
          </c:val>
          <c:extLst>
            <c:ext xmlns:c16="http://schemas.microsoft.com/office/drawing/2014/chart" uri="{C3380CC4-5D6E-409C-BE32-E72D297353CC}">
              <c16:uniqueId val="{00000001-866C-46A1-BC8A-ED7058303FBA}"/>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2"/>
                <c:order val="2"/>
                <c:tx>
                  <c:strRef>
                    <c:extLst>
                      <c:ext uri="{02D57815-91ED-43cb-92C2-25804820EDAC}">
                        <c15:formulaRef>
                          <c15:sqref>name_created!$B$108</c15:sqref>
                        </c15:formulaRef>
                      </c:ext>
                    </c:extLst>
                    <c:strCache>
                      <c:ptCount val="1"/>
                      <c:pt idx="0">
                        <c:v>TOTAL </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name_created!$C$105:$N$105</c15:sqref>
                        </c15:formulaRef>
                      </c:ext>
                    </c:extLst>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extLst>
                      <c:ext uri="{02D57815-91ED-43cb-92C2-25804820EDAC}">
                        <c15:formulaRef>
                          <c15:sqref>name_created!$C$108:$N$108</c15:sqref>
                        </c15:formulaRef>
                      </c:ext>
                    </c:extLst>
                    <c:numCache>
                      <c:formatCode>0.00%</c:formatCode>
                      <c:ptCount val="12"/>
                      <c:pt idx="0">
                        <c:v>0.33066666666666672</c:v>
                      </c:pt>
                      <c:pt idx="1">
                        <c:v>0.20933333333333332</c:v>
                      </c:pt>
                      <c:pt idx="2">
                        <c:v>9.7333333333333327E-2</c:v>
                      </c:pt>
                      <c:pt idx="3">
                        <c:v>6.1333333333333337E-2</c:v>
                      </c:pt>
                      <c:pt idx="4">
                        <c:v>5.6000000000000008E-2</c:v>
                      </c:pt>
                      <c:pt idx="5">
                        <c:v>5.333333333333333E-2</c:v>
                      </c:pt>
                      <c:pt idx="6">
                        <c:v>4.8000000000000001E-2</c:v>
                      </c:pt>
                      <c:pt idx="7">
                        <c:v>4.8000000000000001E-2</c:v>
                      </c:pt>
                      <c:pt idx="8">
                        <c:v>4.1333333333333333E-2</c:v>
                      </c:pt>
                      <c:pt idx="9">
                        <c:v>1.8666666666666665E-2</c:v>
                      </c:pt>
                      <c:pt idx="10">
                        <c:v>1.4666666666666666E-2</c:v>
                      </c:pt>
                      <c:pt idx="11">
                        <c:v>2.1333333333333336E-2</c:v>
                      </c:pt>
                    </c:numCache>
                  </c:numRef>
                </c:val>
                <c:extLst>
                  <c:ext xmlns:c16="http://schemas.microsoft.com/office/drawing/2014/chart" uri="{C3380CC4-5D6E-409C-BE32-E72D297353CC}">
                    <c16:uniqueId val="{00000002-866C-46A1-BC8A-ED7058303FBA}"/>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s-ES" sz="2400" b="1">
                <a:latin typeface="+mj-lt"/>
              </a:rPr>
              <a:t>RELACIÓN IMPACTO DE INTEGRIDAD/DISPONIBILIDAD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integrity_availability!$B$56</c:f>
              <c:strCache>
                <c:ptCount val="1"/>
                <c:pt idx="0">
                  <c:v>ALTO</c:v>
                </c:pt>
              </c:strCache>
            </c:strRef>
          </c:tx>
          <c:spPr>
            <a:solidFill>
              <a:schemeClr val="accent1"/>
            </a:solidFill>
            <a:ln>
              <a:noFill/>
            </a:ln>
            <a:effectLst/>
          </c:spPr>
          <c:invertIfNegative val="0"/>
          <c:dLbls>
            <c:dLbl>
              <c:idx val="0"/>
              <c:layout>
                <c:manualLayout>
                  <c:x val="1.3475608819536696E-3"/>
                  <c:y val="-2.50000000000000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D0A-4C78-B49C-65D527EDA0CA}"/>
                </c:ext>
              </c:extLst>
            </c:dLbl>
            <c:dLbl>
              <c:idx val="1"/>
              <c:layout>
                <c:manualLayout>
                  <c:x val="-8.5445702745012203E-2"/>
                  <c:y val="-7.8333333333333338E-2"/>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D0A-4C78-B49C-65D527EDA0CA}"/>
                </c:ext>
              </c:extLst>
            </c:dLbl>
            <c:dLbl>
              <c:idx val="2"/>
              <c:layout>
                <c:manualLayout>
                  <c:x val="-5.6377728293621832E-3"/>
                  <c:y val="-3.3333333333333335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D0A-4C78-B49C-65D527EDA0CA}"/>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integrity_availability!$C$55:$E$55</c:f>
              <c:strCache>
                <c:ptCount val="3"/>
                <c:pt idx="0">
                  <c:v>ALTO</c:v>
                </c:pt>
                <c:pt idx="1">
                  <c:v>BAJO</c:v>
                </c:pt>
                <c:pt idx="2">
                  <c:v>NO IMPACTO</c:v>
                </c:pt>
              </c:strCache>
            </c:strRef>
          </c:cat>
          <c:val>
            <c:numRef>
              <c:f>integrity_availability!$C$56:$E$56</c:f>
              <c:numCache>
                <c:formatCode>0.00%</c:formatCode>
                <c:ptCount val="3"/>
                <c:pt idx="0">
                  <c:v>0.52933333333333332</c:v>
                </c:pt>
                <c:pt idx="1">
                  <c:v>9.3333333333333341E-3</c:v>
                </c:pt>
                <c:pt idx="2">
                  <c:v>3.3333333333333333E-2</c:v>
                </c:pt>
              </c:numCache>
            </c:numRef>
          </c:val>
          <c:extLst>
            <c:ext xmlns:c16="http://schemas.microsoft.com/office/drawing/2014/chart" uri="{C3380CC4-5D6E-409C-BE32-E72D297353CC}">
              <c16:uniqueId val="{00000003-5D0A-4C78-B49C-65D527EDA0CA}"/>
            </c:ext>
          </c:extLst>
        </c:ser>
        <c:ser>
          <c:idx val="1"/>
          <c:order val="1"/>
          <c:tx>
            <c:strRef>
              <c:f>integrity_availability!$B$57</c:f>
              <c:strCache>
                <c:ptCount val="1"/>
                <c:pt idx="0">
                  <c:v>BAJO</c:v>
                </c:pt>
              </c:strCache>
            </c:strRef>
          </c:tx>
          <c:spPr>
            <a:solidFill>
              <a:schemeClr val="accent3"/>
            </a:solidFill>
            <a:ln>
              <a:noFill/>
            </a:ln>
            <a:effectLst/>
          </c:spPr>
          <c:invertIfNegative val="0"/>
          <c:dLbls>
            <c:dLbl>
              <c:idx val="1"/>
              <c:layout>
                <c:manualLayout>
                  <c:x val="2.2551091317447244E-3"/>
                  <c:y val="0.01"/>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D0A-4C78-B49C-65D527EDA0CA}"/>
                </c:ext>
              </c:extLst>
            </c:dLbl>
            <c:dLbl>
              <c:idx val="2"/>
              <c:layout>
                <c:manualLayout>
                  <c:x val="-8.8352349420428578E-2"/>
                  <c:y val="-0.04"/>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D0A-4C78-B49C-65D527EDA0C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integrity_availability!$C$55:$E$55</c:f>
              <c:strCache>
                <c:ptCount val="3"/>
                <c:pt idx="0">
                  <c:v>ALTO</c:v>
                </c:pt>
                <c:pt idx="1">
                  <c:v>BAJO</c:v>
                </c:pt>
                <c:pt idx="2">
                  <c:v>NO IMPACTO</c:v>
                </c:pt>
              </c:strCache>
            </c:strRef>
          </c:cat>
          <c:val>
            <c:numRef>
              <c:f>integrity_availability!$C$57:$E$57</c:f>
              <c:numCache>
                <c:formatCode>0.00%</c:formatCode>
                <c:ptCount val="3"/>
                <c:pt idx="0">
                  <c:v>2.2666666666666665E-2</c:v>
                </c:pt>
                <c:pt idx="1">
                  <c:v>9.8666666666666666E-2</c:v>
                </c:pt>
                <c:pt idx="2">
                  <c:v>2.5333333333333333E-2</c:v>
                </c:pt>
              </c:numCache>
            </c:numRef>
          </c:val>
          <c:extLst>
            <c:ext xmlns:c16="http://schemas.microsoft.com/office/drawing/2014/chart" uri="{C3380CC4-5D6E-409C-BE32-E72D297353CC}">
              <c16:uniqueId val="{00000006-5D0A-4C78-B49C-65D527EDA0CA}"/>
            </c:ext>
          </c:extLst>
        </c:ser>
        <c:ser>
          <c:idx val="2"/>
          <c:order val="2"/>
          <c:tx>
            <c:strRef>
              <c:f>integrity_availability!$B$58</c:f>
              <c:strCache>
                <c:ptCount val="1"/>
                <c:pt idx="0">
                  <c:v>NO IMPACTO</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integrity_availability!$C$55:$E$55</c:f>
              <c:strCache>
                <c:ptCount val="3"/>
                <c:pt idx="0">
                  <c:v>ALTO</c:v>
                </c:pt>
                <c:pt idx="1">
                  <c:v>BAJO</c:v>
                </c:pt>
                <c:pt idx="2">
                  <c:v>NO IMPACTO</c:v>
                </c:pt>
              </c:strCache>
            </c:strRef>
          </c:cat>
          <c:val>
            <c:numRef>
              <c:f>integrity_availability!$C$58:$E$58</c:f>
              <c:numCache>
                <c:formatCode>0.00%</c:formatCode>
                <c:ptCount val="3"/>
                <c:pt idx="0">
                  <c:v>4.6666666666666669E-2</c:v>
                </c:pt>
                <c:pt idx="1">
                  <c:v>9.1999999999999998E-2</c:v>
                </c:pt>
                <c:pt idx="2">
                  <c:v>0.14266666666666666</c:v>
                </c:pt>
              </c:numCache>
            </c:numRef>
          </c:val>
          <c:extLst xmlns:c15="http://schemas.microsoft.com/office/drawing/2012/chart">
            <c:ext xmlns:c16="http://schemas.microsoft.com/office/drawing/2014/chart" uri="{C3380CC4-5D6E-409C-BE32-E72D297353CC}">
              <c16:uniqueId val="{00000007-5D0A-4C78-B49C-65D527EDA0CA}"/>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3"/>
                <c:order val="3"/>
                <c:tx>
                  <c:strRef>
                    <c:extLst>
                      <c:ext uri="{02D57815-91ED-43cb-92C2-25804820EDAC}">
                        <c15:formulaRef>
                          <c15:sqref>integrity_availability!$B$59</c15:sqref>
                        </c15:formulaRef>
                      </c:ext>
                    </c:extLst>
                    <c:strCache>
                      <c:ptCount val="1"/>
                      <c:pt idx="0">
                        <c:v>TOTAL </c:v>
                      </c:pt>
                    </c:strCache>
                  </c:strRef>
                </c:tx>
                <c:spPr>
                  <a:solidFill>
                    <a:schemeClr val="accent1">
                      <a:lumMod val="60000"/>
                    </a:schemeClr>
                  </a:solidFill>
                  <a:ln>
                    <a:noFill/>
                  </a:ln>
                  <a:effectLst/>
                </c:spPr>
                <c:invertIfNegative val="0"/>
                <c:dLbls>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integrity_availability!$C$55:$E$55</c15:sqref>
                        </c15:formulaRef>
                      </c:ext>
                    </c:extLst>
                    <c:strCache>
                      <c:ptCount val="3"/>
                      <c:pt idx="0">
                        <c:v>ALTO</c:v>
                      </c:pt>
                      <c:pt idx="1">
                        <c:v>BAJO</c:v>
                      </c:pt>
                      <c:pt idx="2">
                        <c:v>NO IMPACTO</c:v>
                      </c:pt>
                    </c:strCache>
                  </c:strRef>
                </c:cat>
                <c:val>
                  <c:numRef>
                    <c:extLst>
                      <c:ext uri="{02D57815-91ED-43cb-92C2-25804820EDAC}">
                        <c15:formulaRef>
                          <c15:sqref>integrity_availability!$C$59:$E$59</c15:sqref>
                        </c15:formulaRef>
                      </c:ext>
                    </c:extLst>
                    <c:numCache>
                      <c:formatCode>0.00%</c:formatCode>
                      <c:ptCount val="3"/>
                      <c:pt idx="0">
                        <c:v>0.59866666666666657</c:v>
                      </c:pt>
                      <c:pt idx="1">
                        <c:v>0.2</c:v>
                      </c:pt>
                      <c:pt idx="2">
                        <c:v>0.20133333333333334</c:v>
                      </c:pt>
                    </c:numCache>
                  </c:numRef>
                </c:val>
                <c:extLst>
                  <c:ext xmlns:c16="http://schemas.microsoft.com/office/drawing/2014/chart" uri="{C3380CC4-5D6E-409C-BE32-E72D297353CC}">
                    <c16:uniqueId val="{00000008-5D0A-4C78-B49C-65D527EDA0CA}"/>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s-ES" sz="2400" b="1">
                <a:latin typeface="+mj-lt"/>
              </a:rPr>
              <a:t>RELACIÓN IMPACTO DE INTEGRIDAD/CONFIDENCIALIDAD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integrity_confidentiality!$B$56</c:f>
              <c:strCache>
                <c:ptCount val="1"/>
                <c:pt idx="0">
                  <c:v>ALTO</c:v>
                </c:pt>
              </c:strCache>
            </c:strRef>
          </c:tx>
          <c:spPr>
            <a:solidFill>
              <a:schemeClr val="accent1"/>
            </a:solidFill>
            <a:ln>
              <a:noFill/>
            </a:ln>
            <a:effectLst/>
          </c:spPr>
          <c:invertIfNegative val="0"/>
          <c:dLbls>
            <c:dLbl>
              <c:idx val="0"/>
              <c:layout>
                <c:manualLayout>
                  <c:x val="1.3475608819536696E-3"/>
                  <c:y val="-2.50000000000000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884-419E-8DC6-938D5E00216A}"/>
                </c:ext>
              </c:extLst>
            </c:dLbl>
            <c:dLbl>
              <c:idx val="1"/>
              <c:layout>
                <c:manualLayout>
                  <c:x val="-8.5445702745012203E-2"/>
                  <c:y val="-7.8333333333333338E-2"/>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884-419E-8DC6-938D5E00216A}"/>
                </c:ext>
              </c:extLst>
            </c:dLbl>
            <c:dLbl>
              <c:idx val="2"/>
              <c:layout>
                <c:manualLayout>
                  <c:x val="-5.6377728293621832E-3"/>
                  <c:y val="-3.3333333333333335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884-419E-8DC6-938D5E00216A}"/>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integrity_confidentiality!$C$55:$E$55</c:f>
              <c:strCache>
                <c:ptCount val="3"/>
                <c:pt idx="0">
                  <c:v>ALTO</c:v>
                </c:pt>
                <c:pt idx="1">
                  <c:v>BAJO</c:v>
                </c:pt>
                <c:pt idx="2">
                  <c:v>NO IMPACTO</c:v>
                </c:pt>
              </c:strCache>
            </c:strRef>
          </c:cat>
          <c:val>
            <c:numRef>
              <c:f>integrity_confidentiality!$C$56:$E$56</c:f>
              <c:numCache>
                <c:formatCode>0.00%</c:formatCode>
                <c:ptCount val="3"/>
                <c:pt idx="0">
                  <c:v>0.54266666666666663</c:v>
                </c:pt>
                <c:pt idx="1">
                  <c:v>9.3333333333333341E-3</c:v>
                </c:pt>
                <c:pt idx="2">
                  <c:v>0.11866666666666667</c:v>
                </c:pt>
              </c:numCache>
            </c:numRef>
          </c:val>
          <c:extLst>
            <c:ext xmlns:c16="http://schemas.microsoft.com/office/drawing/2014/chart" uri="{C3380CC4-5D6E-409C-BE32-E72D297353CC}">
              <c16:uniqueId val="{00000003-0884-419E-8DC6-938D5E00216A}"/>
            </c:ext>
          </c:extLst>
        </c:ser>
        <c:ser>
          <c:idx val="1"/>
          <c:order val="1"/>
          <c:tx>
            <c:strRef>
              <c:f>integrity_confidentiality!$B$57</c:f>
              <c:strCache>
                <c:ptCount val="1"/>
                <c:pt idx="0">
                  <c:v>BAJO</c:v>
                </c:pt>
              </c:strCache>
            </c:strRef>
          </c:tx>
          <c:spPr>
            <a:solidFill>
              <a:schemeClr val="accent3"/>
            </a:solidFill>
            <a:ln>
              <a:noFill/>
            </a:ln>
            <a:effectLst/>
          </c:spPr>
          <c:invertIfNegative val="0"/>
          <c:dLbls>
            <c:dLbl>
              <c:idx val="1"/>
              <c:layout>
                <c:manualLayout>
                  <c:x val="2.2551091317447244E-3"/>
                  <c:y val="0.01"/>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884-419E-8DC6-938D5E00216A}"/>
                </c:ext>
              </c:extLst>
            </c:dLbl>
            <c:dLbl>
              <c:idx val="2"/>
              <c:layout>
                <c:manualLayout>
                  <c:x val="-8.8352349420428578E-2"/>
                  <c:y val="-0.04"/>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884-419E-8DC6-938D5E00216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integrity_confidentiality!$C$55:$E$55</c:f>
              <c:strCache>
                <c:ptCount val="3"/>
                <c:pt idx="0">
                  <c:v>ALTO</c:v>
                </c:pt>
                <c:pt idx="1">
                  <c:v>BAJO</c:v>
                </c:pt>
                <c:pt idx="2">
                  <c:v>NO IMPACTO</c:v>
                </c:pt>
              </c:strCache>
            </c:strRef>
          </c:cat>
          <c:val>
            <c:numRef>
              <c:f>integrity_confidentiality!$C$57:$E$57</c:f>
              <c:numCache>
                <c:formatCode>0.00%</c:formatCode>
                <c:ptCount val="3"/>
                <c:pt idx="0">
                  <c:v>2.6666666666666666E-3</c:v>
                </c:pt>
                <c:pt idx="1">
                  <c:v>0.14666666666666667</c:v>
                </c:pt>
                <c:pt idx="2">
                  <c:v>4.533333333333333E-2</c:v>
                </c:pt>
              </c:numCache>
            </c:numRef>
          </c:val>
          <c:extLst>
            <c:ext xmlns:c16="http://schemas.microsoft.com/office/drawing/2014/chart" uri="{C3380CC4-5D6E-409C-BE32-E72D297353CC}">
              <c16:uniqueId val="{00000006-0884-419E-8DC6-938D5E00216A}"/>
            </c:ext>
          </c:extLst>
        </c:ser>
        <c:ser>
          <c:idx val="2"/>
          <c:order val="2"/>
          <c:tx>
            <c:strRef>
              <c:f>integrity_confidentiality!$B$58</c:f>
              <c:strCache>
                <c:ptCount val="1"/>
                <c:pt idx="0">
                  <c:v>NO IMPACTO</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integrity_confidentiality!$C$55:$E$55</c:f>
              <c:strCache>
                <c:ptCount val="3"/>
                <c:pt idx="0">
                  <c:v>ALTO</c:v>
                </c:pt>
                <c:pt idx="1">
                  <c:v>BAJO</c:v>
                </c:pt>
                <c:pt idx="2">
                  <c:v>NO IMPACTO</c:v>
                </c:pt>
              </c:strCache>
            </c:strRef>
          </c:cat>
          <c:val>
            <c:numRef>
              <c:f>integrity_confidentiality!$C$58:$E$58</c:f>
              <c:numCache>
                <c:formatCode>0.00%</c:formatCode>
                <c:ptCount val="3"/>
                <c:pt idx="0">
                  <c:v>5.333333333333333E-2</c:v>
                </c:pt>
                <c:pt idx="1">
                  <c:v>4.4000000000000004E-2</c:v>
                </c:pt>
                <c:pt idx="2">
                  <c:v>3.7333333333333336E-2</c:v>
                </c:pt>
              </c:numCache>
            </c:numRef>
          </c:val>
          <c:extLst xmlns:c15="http://schemas.microsoft.com/office/drawing/2012/chart">
            <c:ext xmlns:c16="http://schemas.microsoft.com/office/drawing/2014/chart" uri="{C3380CC4-5D6E-409C-BE32-E72D297353CC}">
              <c16:uniqueId val="{00000007-0884-419E-8DC6-938D5E00216A}"/>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3"/>
                <c:order val="3"/>
                <c:tx>
                  <c:strRef>
                    <c:extLst>
                      <c:ext uri="{02D57815-91ED-43cb-92C2-25804820EDAC}">
                        <c15:formulaRef>
                          <c15:sqref>integrity_confidentiality!$B$59</c15:sqref>
                        </c15:formulaRef>
                      </c:ext>
                    </c:extLst>
                    <c:strCache>
                      <c:ptCount val="1"/>
                      <c:pt idx="0">
                        <c:v>TOTAL </c:v>
                      </c:pt>
                    </c:strCache>
                  </c:strRef>
                </c:tx>
                <c:spPr>
                  <a:solidFill>
                    <a:schemeClr val="accent1">
                      <a:lumMod val="60000"/>
                    </a:schemeClr>
                  </a:solidFill>
                  <a:ln>
                    <a:noFill/>
                  </a:ln>
                  <a:effectLst/>
                </c:spPr>
                <c:invertIfNegative val="0"/>
                <c:dLbls>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integrity_confidentiality!$C$55:$E$55</c15:sqref>
                        </c15:formulaRef>
                      </c:ext>
                    </c:extLst>
                    <c:strCache>
                      <c:ptCount val="3"/>
                      <c:pt idx="0">
                        <c:v>ALTO</c:v>
                      </c:pt>
                      <c:pt idx="1">
                        <c:v>BAJO</c:v>
                      </c:pt>
                      <c:pt idx="2">
                        <c:v>NO IMPACTO</c:v>
                      </c:pt>
                    </c:strCache>
                  </c:strRef>
                </c:cat>
                <c:val>
                  <c:numRef>
                    <c:extLst>
                      <c:ext uri="{02D57815-91ED-43cb-92C2-25804820EDAC}">
                        <c15:formulaRef>
                          <c15:sqref>integrity_confidentiality!$C$59:$E$59</c15:sqref>
                        </c15:formulaRef>
                      </c:ext>
                    </c:extLst>
                    <c:numCache>
                      <c:formatCode>0.00%</c:formatCode>
                      <c:ptCount val="3"/>
                      <c:pt idx="0">
                        <c:v>0.59866666666666668</c:v>
                      </c:pt>
                      <c:pt idx="1">
                        <c:v>0.2</c:v>
                      </c:pt>
                      <c:pt idx="2">
                        <c:v>0.20133333333333334</c:v>
                      </c:pt>
                    </c:numCache>
                  </c:numRef>
                </c:val>
                <c:extLst>
                  <c:ext xmlns:c16="http://schemas.microsoft.com/office/drawing/2014/chart" uri="{C3380CC4-5D6E-409C-BE32-E72D297353CC}">
                    <c16:uniqueId val="{00000008-0884-419E-8DC6-938D5E00216A}"/>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s-ES" sz="2400" b="1">
                <a:latin typeface="+mj-lt"/>
              </a:rPr>
              <a:t>RELACIÓN IMPACTO DE DISPONIBILIDAD/CONFIDENCIALIDAD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availability_confidentiality!$B$56</c:f>
              <c:strCache>
                <c:ptCount val="1"/>
                <c:pt idx="0">
                  <c:v>ALTO</c:v>
                </c:pt>
              </c:strCache>
            </c:strRef>
          </c:tx>
          <c:spPr>
            <a:solidFill>
              <a:schemeClr val="accent1"/>
            </a:solidFill>
            <a:ln>
              <a:noFill/>
            </a:ln>
            <a:effectLst/>
          </c:spPr>
          <c:invertIfNegative val="0"/>
          <c:dLbls>
            <c:dLbl>
              <c:idx val="0"/>
              <c:layout>
                <c:manualLayout>
                  <c:x val="1.3475608819536696E-3"/>
                  <c:y val="-2.50000000000000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9D4-467C-8443-4C407D7EBAE7}"/>
                </c:ext>
              </c:extLst>
            </c:dLbl>
            <c:dLbl>
              <c:idx val="1"/>
              <c:layout>
                <c:manualLayout>
                  <c:x val="-8.5445702745012203E-2"/>
                  <c:y val="-7.833333333333333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D4-467C-8443-4C407D7EBAE7}"/>
                </c:ext>
              </c:extLst>
            </c:dLbl>
            <c:dLbl>
              <c:idx val="2"/>
              <c:layout>
                <c:manualLayout>
                  <c:x val="-5.6377728293621832E-3"/>
                  <c:y val="-3.3333333333333335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9D4-467C-8443-4C407D7EBAE7}"/>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availability_confidentiality!$C$55:$E$55</c:f>
              <c:strCache>
                <c:ptCount val="3"/>
                <c:pt idx="0">
                  <c:v>ALTO</c:v>
                </c:pt>
                <c:pt idx="1">
                  <c:v>BAJO</c:v>
                </c:pt>
                <c:pt idx="2">
                  <c:v>NO IMPACTO</c:v>
                </c:pt>
              </c:strCache>
            </c:strRef>
          </c:cat>
          <c:val>
            <c:numRef>
              <c:f>availability_confidentiality!$C$56:$E$56</c:f>
              <c:numCache>
                <c:formatCode>0.00%</c:formatCode>
                <c:ptCount val="3"/>
                <c:pt idx="0">
                  <c:v>0.51333333333333331</c:v>
                </c:pt>
                <c:pt idx="1">
                  <c:v>3.6000000000000004E-2</c:v>
                </c:pt>
                <c:pt idx="2">
                  <c:v>0.12133333333333333</c:v>
                </c:pt>
              </c:numCache>
            </c:numRef>
          </c:val>
          <c:extLst>
            <c:ext xmlns:c16="http://schemas.microsoft.com/office/drawing/2014/chart" uri="{C3380CC4-5D6E-409C-BE32-E72D297353CC}">
              <c16:uniqueId val="{00000003-79D4-467C-8443-4C407D7EBAE7}"/>
            </c:ext>
          </c:extLst>
        </c:ser>
        <c:ser>
          <c:idx val="1"/>
          <c:order val="1"/>
          <c:tx>
            <c:strRef>
              <c:f>availability_confidentiality!$B$57</c:f>
              <c:strCache>
                <c:ptCount val="1"/>
                <c:pt idx="0">
                  <c:v>BAJO</c:v>
                </c:pt>
              </c:strCache>
            </c:strRef>
          </c:tx>
          <c:spPr>
            <a:solidFill>
              <a:schemeClr val="accent3"/>
            </a:solidFill>
            <a:ln>
              <a:noFill/>
            </a:ln>
            <a:effectLst/>
          </c:spPr>
          <c:invertIfNegative val="0"/>
          <c:dLbls>
            <c:dLbl>
              <c:idx val="0"/>
              <c:layout>
                <c:manualLayout>
                  <c:x val="0.12121211583128338"/>
                  <c:y val="-5.1666666666666729E-2"/>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9D4-467C-8443-4C407D7EBAE7}"/>
                </c:ext>
              </c:extLst>
            </c:dLbl>
            <c:dLbl>
              <c:idx val="1"/>
              <c:layout>
                <c:manualLayout>
                  <c:x val="2.2551091317447244E-3"/>
                  <c:y val="0.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D4-467C-8443-4C407D7EBAE7}"/>
                </c:ext>
              </c:extLst>
            </c:dLbl>
            <c:dLbl>
              <c:idx val="2"/>
              <c:layout>
                <c:manualLayout>
                  <c:x val="-9.6685584427956496E-4"/>
                  <c:y val="3.333333333333333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D4-467C-8443-4C407D7EBAE7}"/>
                </c:ext>
              </c:extLst>
            </c:dLbl>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availability_confidentiality!$C$55:$E$55</c:f>
              <c:strCache>
                <c:ptCount val="3"/>
                <c:pt idx="0">
                  <c:v>ALTO</c:v>
                </c:pt>
                <c:pt idx="1">
                  <c:v>BAJO</c:v>
                </c:pt>
                <c:pt idx="2">
                  <c:v>NO IMPACTO</c:v>
                </c:pt>
              </c:strCache>
            </c:strRef>
          </c:cat>
          <c:val>
            <c:numRef>
              <c:f>availability_confidentiality!$C$57:$E$57</c:f>
              <c:numCache>
                <c:formatCode>0.00%</c:formatCode>
                <c:ptCount val="3"/>
                <c:pt idx="0">
                  <c:v>4.0000000000000001E-3</c:v>
                </c:pt>
                <c:pt idx="1">
                  <c:v>8.6666666666666656E-2</c:v>
                </c:pt>
                <c:pt idx="2">
                  <c:v>0.10400000000000001</c:v>
                </c:pt>
              </c:numCache>
            </c:numRef>
          </c:val>
          <c:extLst>
            <c:ext xmlns:c16="http://schemas.microsoft.com/office/drawing/2014/chart" uri="{C3380CC4-5D6E-409C-BE32-E72D297353CC}">
              <c16:uniqueId val="{00000006-79D4-467C-8443-4C407D7EBAE7}"/>
            </c:ext>
          </c:extLst>
        </c:ser>
        <c:ser>
          <c:idx val="2"/>
          <c:order val="2"/>
          <c:tx>
            <c:strRef>
              <c:f>availability_confidentiality!$B$58</c:f>
              <c:strCache>
                <c:ptCount val="1"/>
                <c:pt idx="0">
                  <c:v>NO IMPACTO</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availability_confidentiality!$C$55:$E$55</c:f>
              <c:strCache>
                <c:ptCount val="3"/>
                <c:pt idx="0">
                  <c:v>ALTO</c:v>
                </c:pt>
                <c:pt idx="1">
                  <c:v>BAJO</c:v>
                </c:pt>
                <c:pt idx="2">
                  <c:v>NO IMPACTO</c:v>
                </c:pt>
              </c:strCache>
            </c:strRef>
          </c:cat>
          <c:val>
            <c:numRef>
              <c:f>availability_confidentiality!$C$58:$E$58</c:f>
              <c:numCache>
                <c:formatCode>0.00%</c:formatCode>
                <c:ptCount val="3"/>
                <c:pt idx="0">
                  <c:v>5.4666666666666669E-2</c:v>
                </c:pt>
                <c:pt idx="1">
                  <c:v>2.4E-2</c:v>
                </c:pt>
                <c:pt idx="2">
                  <c:v>5.5999999999999994E-2</c:v>
                </c:pt>
              </c:numCache>
            </c:numRef>
          </c:val>
          <c:extLst xmlns:c15="http://schemas.microsoft.com/office/drawing/2012/chart">
            <c:ext xmlns:c16="http://schemas.microsoft.com/office/drawing/2014/chart" uri="{C3380CC4-5D6E-409C-BE32-E72D297353CC}">
              <c16:uniqueId val="{00000007-79D4-467C-8443-4C407D7EBAE7}"/>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3"/>
                <c:order val="3"/>
                <c:tx>
                  <c:strRef>
                    <c:extLst>
                      <c:ext uri="{02D57815-91ED-43cb-92C2-25804820EDAC}">
                        <c15:formulaRef>
                          <c15:sqref>availability_confidentiality!$B$59</c15:sqref>
                        </c15:formulaRef>
                      </c:ext>
                    </c:extLst>
                    <c:strCache>
                      <c:ptCount val="1"/>
                      <c:pt idx="0">
                        <c:v>TOTAL </c:v>
                      </c:pt>
                    </c:strCache>
                  </c:strRef>
                </c:tx>
                <c:spPr>
                  <a:solidFill>
                    <a:schemeClr val="accent1">
                      <a:lumMod val="60000"/>
                    </a:schemeClr>
                  </a:solidFill>
                  <a:ln>
                    <a:noFill/>
                  </a:ln>
                  <a:effectLst/>
                </c:spPr>
                <c:invertIfNegative val="0"/>
                <c:dLbls>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availability_confidentiality!$C$55:$E$55</c15:sqref>
                        </c15:formulaRef>
                      </c:ext>
                    </c:extLst>
                    <c:strCache>
                      <c:ptCount val="3"/>
                      <c:pt idx="0">
                        <c:v>ALTO</c:v>
                      </c:pt>
                      <c:pt idx="1">
                        <c:v>BAJO</c:v>
                      </c:pt>
                      <c:pt idx="2">
                        <c:v>NO IMPACTO</c:v>
                      </c:pt>
                    </c:strCache>
                  </c:strRef>
                </c:cat>
                <c:val>
                  <c:numRef>
                    <c:extLst>
                      <c:ext uri="{02D57815-91ED-43cb-92C2-25804820EDAC}">
                        <c15:formulaRef>
                          <c15:sqref>availability_confidentiality!$C$59:$E$59</c15:sqref>
                        </c15:formulaRef>
                      </c:ext>
                    </c:extLst>
                    <c:numCache>
                      <c:formatCode>0.00%</c:formatCode>
                      <c:ptCount val="3"/>
                      <c:pt idx="0">
                        <c:v>0.57199999999999995</c:v>
                      </c:pt>
                      <c:pt idx="1">
                        <c:v>0.14666666666666667</c:v>
                      </c:pt>
                      <c:pt idx="2">
                        <c:v>0.28133333333333332</c:v>
                      </c:pt>
                    </c:numCache>
                  </c:numRef>
                </c:val>
                <c:extLst>
                  <c:ext xmlns:c16="http://schemas.microsoft.com/office/drawing/2014/chart" uri="{C3380CC4-5D6E-409C-BE32-E72D297353CC}">
                    <c16:uniqueId val="{00000008-79D4-467C-8443-4C407D7EBAE7}"/>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s-ES" sz="2400" b="1">
                <a:latin typeface="+mj-lt"/>
              </a:rPr>
              <a:t>RELACIÓN IMPACTO DE DISPONIBILIDAD/INTEGRIDAD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availability_integrity!$B$56</c:f>
              <c:strCache>
                <c:ptCount val="1"/>
                <c:pt idx="0">
                  <c:v>ALTO</c:v>
                </c:pt>
              </c:strCache>
            </c:strRef>
          </c:tx>
          <c:spPr>
            <a:solidFill>
              <a:schemeClr val="accent1"/>
            </a:solidFill>
            <a:ln>
              <a:noFill/>
            </a:ln>
            <a:effectLst/>
          </c:spPr>
          <c:invertIfNegative val="0"/>
          <c:dLbls>
            <c:dLbl>
              <c:idx val="0"/>
              <c:layout>
                <c:manualLayout>
                  <c:x val="1.3475608819536696E-3"/>
                  <c:y val="-2.50000000000000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69F-421F-9F52-3CBE741ED7BF}"/>
                </c:ext>
              </c:extLst>
            </c:dLbl>
            <c:dLbl>
              <c:idx val="1"/>
              <c:layout>
                <c:manualLayout>
                  <c:x val="-8.5445702745012203E-2"/>
                  <c:y val="-7.833333333333333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9F-421F-9F52-3CBE741ED7BF}"/>
                </c:ext>
              </c:extLst>
            </c:dLbl>
            <c:dLbl>
              <c:idx val="2"/>
              <c:layout>
                <c:manualLayout>
                  <c:x val="-5.6377728293621832E-3"/>
                  <c:y val="-3.3333333333333335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9F-421F-9F52-3CBE741ED7BF}"/>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availability_integrity!$C$55:$E$55</c:f>
              <c:strCache>
                <c:ptCount val="3"/>
                <c:pt idx="0">
                  <c:v>ALTO</c:v>
                </c:pt>
                <c:pt idx="1">
                  <c:v>BAJO</c:v>
                </c:pt>
                <c:pt idx="2">
                  <c:v>NO IMPACTO</c:v>
                </c:pt>
              </c:strCache>
            </c:strRef>
          </c:cat>
          <c:val>
            <c:numRef>
              <c:f>availability_integrity!$C$56:$E$56</c:f>
              <c:numCache>
                <c:formatCode>0.00%</c:formatCode>
                <c:ptCount val="3"/>
                <c:pt idx="0">
                  <c:v>0.52933333333333332</c:v>
                </c:pt>
                <c:pt idx="1">
                  <c:v>2.2666666666666665E-2</c:v>
                </c:pt>
                <c:pt idx="2">
                  <c:v>4.6666666666666669E-2</c:v>
                </c:pt>
              </c:numCache>
            </c:numRef>
          </c:val>
          <c:extLst>
            <c:ext xmlns:c16="http://schemas.microsoft.com/office/drawing/2014/chart" uri="{C3380CC4-5D6E-409C-BE32-E72D297353CC}">
              <c16:uniqueId val="{00000003-B69F-421F-9F52-3CBE741ED7BF}"/>
            </c:ext>
          </c:extLst>
        </c:ser>
        <c:ser>
          <c:idx val="1"/>
          <c:order val="1"/>
          <c:tx>
            <c:strRef>
              <c:f>availability_integrity!$B$57</c:f>
              <c:strCache>
                <c:ptCount val="1"/>
                <c:pt idx="0">
                  <c:v>BAJO</c:v>
                </c:pt>
              </c:strCache>
            </c:strRef>
          </c:tx>
          <c:spPr>
            <a:solidFill>
              <a:schemeClr val="accent3"/>
            </a:solidFill>
            <a:ln>
              <a:noFill/>
            </a:ln>
            <a:effectLst/>
          </c:spPr>
          <c:invertIfNegative val="0"/>
          <c:dLbls>
            <c:dLbl>
              <c:idx val="0"/>
              <c:layout>
                <c:manualLayout>
                  <c:x val="0.12121211583128338"/>
                  <c:y val="-5.1666666666666729E-2"/>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69F-421F-9F52-3CBE741ED7BF}"/>
                </c:ext>
              </c:extLst>
            </c:dLbl>
            <c:dLbl>
              <c:idx val="1"/>
              <c:layout>
                <c:manualLayout>
                  <c:x val="2.2551091317447244E-3"/>
                  <c:y val="0.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9F-421F-9F52-3CBE741ED7BF}"/>
                </c:ext>
              </c:extLst>
            </c:dLbl>
            <c:dLbl>
              <c:idx val="2"/>
              <c:layout>
                <c:manualLayout>
                  <c:x val="-9.6685584427956496E-4"/>
                  <c:y val="3.333333333333333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69F-421F-9F52-3CBE741ED7BF}"/>
                </c:ext>
              </c:extLst>
            </c:dLbl>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availability_integrity!$C$55:$E$55</c:f>
              <c:strCache>
                <c:ptCount val="3"/>
                <c:pt idx="0">
                  <c:v>ALTO</c:v>
                </c:pt>
                <c:pt idx="1">
                  <c:v>BAJO</c:v>
                </c:pt>
                <c:pt idx="2">
                  <c:v>NO IMPACTO</c:v>
                </c:pt>
              </c:strCache>
            </c:strRef>
          </c:cat>
          <c:val>
            <c:numRef>
              <c:f>availability_integrity!$C$57:$E$57</c:f>
              <c:numCache>
                <c:formatCode>0.00%</c:formatCode>
                <c:ptCount val="3"/>
                <c:pt idx="0">
                  <c:v>9.3333333333333341E-3</c:v>
                </c:pt>
                <c:pt idx="1">
                  <c:v>9.8666666666666666E-2</c:v>
                </c:pt>
                <c:pt idx="2">
                  <c:v>9.1999999999999998E-2</c:v>
                </c:pt>
              </c:numCache>
            </c:numRef>
          </c:val>
          <c:extLst>
            <c:ext xmlns:c16="http://schemas.microsoft.com/office/drawing/2014/chart" uri="{C3380CC4-5D6E-409C-BE32-E72D297353CC}">
              <c16:uniqueId val="{00000007-B69F-421F-9F52-3CBE741ED7BF}"/>
            </c:ext>
          </c:extLst>
        </c:ser>
        <c:ser>
          <c:idx val="2"/>
          <c:order val="2"/>
          <c:tx>
            <c:strRef>
              <c:f>availability_integrity!$B$58</c:f>
              <c:strCache>
                <c:ptCount val="1"/>
                <c:pt idx="0">
                  <c:v>NO IMPACTO</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availability_integrity!$C$55:$E$55</c:f>
              <c:strCache>
                <c:ptCount val="3"/>
                <c:pt idx="0">
                  <c:v>ALTO</c:v>
                </c:pt>
                <c:pt idx="1">
                  <c:v>BAJO</c:v>
                </c:pt>
                <c:pt idx="2">
                  <c:v>NO IMPACTO</c:v>
                </c:pt>
              </c:strCache>
            </c:strRef>
          </c:cat>
          <c:val>
            <c:numRef>
              <c:f>availability_integrity!$C$58:$E$58</c:f>
              <c:numCache>
                <c:formatCode>0.00%</c:formatCode>
                <c:ptCount val="3"/>
                <c:pt idx="0">
                  <c:v>3.3333333333333333E-2</c:v>
                </c:pt>
                <c:pt idx="1">
                  <c:v>2.5333333333333333E-2</c:v>
                </c:pt>
                <c:pt idx="2">
                  <c:v>0.14266666666666666</c:v>
                </c:pt>
              </c:numCache>
            </c:numRef>
          </c:val>
          <c:extLst xmlns:c15="http://schemas.microsoft.com/office/drawing/2012/chart">
            <c:ext xmlns:c16="http://schemas.microsoft.com/office/drawing/2014/chart" uri="{C3380CC4-5D6E-409C-BE32-E72D297353CC}">
              <c16:uniqueId val="{00000008-B69F-421F-9F52-3CBE741ED7BF}"/>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3"/>
                <c:order val="3"/>
                <c:tx>
                  <c:strRef>
                    <c:extLst>
                      <c:ext uri="{02D57815-91ED-43cb-92C2-25804820EDAC}">
                        <c15:formulaRef>
                          <c15:sqref>availability_integrity!$B$59</c15:sqref>
                        </c15:formulaRef>
                      </c:ext>
                    </c:extLst>
                    <c:strCache>
                      <c:ptCount val="1"/>
                      <c:pt idx="0">
                        <c:v>TOTAL </c:v>
                      </c:pt>
                    </c:strCache>
                  </c:strRef>
                </c:tx>
                <c:spPr>
                  <a:solidFill>
                    <a:schemeClr val="accent1">
                      <a:lumMod val="60000"/>
                    </a:schemeClr>
                  </a:solidFill>
                  <a:ln>
                    <a:noFill/>
                  </a:ln>
                  <a:effectLst/>
                </c:spPr>
                <c:invertIfNegative val="0"/>
                <c:dLbls>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availability_integrity!$C$55:$E$55</c15:sqref>
                        </c15:formulaRef>
                      </c:ext>
                    </c:extLst>
                    <c:strCache>
                      <c:ptCount val="3"/>
                      <c:pt idx="0">
                        <c:v>ALTO</c:v>
                      </c:pt>
                      <c:pt idx="1">
                        <c:v>BAJO</c:v>
                      </c:pt>
                      <c:pt idx="2">
                        <c:v>NO IMPACTO</c:v>
                      </c:pt>
                    </c:strCache>
                  </c:strRef>
                </c:cat>
                <c:val>
                  <c:numRef>
                    <c:extLst>
                      <c:ext uri="{02D57815-91ED-43cb-92C2-25804820EDAC}">
                        <c15:formulaRef>
                          <c15:sqref>availability_integrity!$C$59:$E$59</c15:sqref>
                        </c15:formulaRef>
                      </c:ext>
                    </c:extLst>
                    <c:numCache>
                      <c:formatCode>0.00%</c:formatCode>
                      <c:ptCount val="3"/>
                      <c:pt idx="0">
                        <c:v>0.57199999999999995</c:v>
                      </c:pt>
                      <c:pt idx="1">
                        <c:v>0.14666666666666667</c:v>
                      </c:pt>
                      <c:pt idx="2">
                        <c:v>0.28133333333333332</c:v>
                      </c:pt>
                    </c:numCache>
                  </c:numRef>
                </c:val>
                <c:extLst>
                  <c:ext xmlns:c16="http://schemas.microsoft.com/office/drawing/2014/chart" uri="{C3380CC4-5D6E-409C-BE32-E72D297353CC}">
                    <c16:uniqueId val="{00000009-B69F-421F-9F52-3CBE741ED7BF}"/>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s-ES" sz="2400" b="1">
                <a:latin typeface="+mj-lt"/>
              </a:rPr>
              <a:t>RELACIÓN IMPACTO DE COMPLEJIDAD DE ATAQUE/SEVERIDAD BASE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accesscomplexity_risklevel!$B$58</c:f>
              <c:strCache>
                <c:ptCount val="1"/>
                <c:pt idx="0">
                  <c:v>SEVERIDAD CRÍTICA</c:v>
                </c:pt>
              </c:strCache>
            </c:strRef>
          </c:tx>
          <c:spPr>
            <a:solidFill>
              <a:schemeClr val="accent1"/>
            </a:solidFill>
            <a:ln>
              <a:noFill/>
            </a:ln>
            <a:effectLst/>
          </c:spPr>
          <c:invertIfNegative val="0"/>
          <c:dLbls>
            <c:dLbl>
              <c:idx val="0"/>
              <c:layout>
                <c:manualLayout>
                  <c:x val="-0.10915278657354191"/>
                  <c:y val="-1.6666666666666788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fld id="{498D6A22-4FBC-42D2-A7E5-FDA5587F28BF}" type="VALUE">
                      <a:rPr lang="en-US">
                        <a:solidFill>
                          <a:schemeClr val="bg1"/>
                        </a:solidFill>
                      </a:rPr>
                      <a:pPr>
                        <a:defRPr sz="2400" b="1">
                          <a:solidFill>
                            <a:schemeClr val="tx1"/>
                          </a:solidFill>
                          <a:latin typeface="+mj-lt"/>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7721-454A-BE6F-4FAA945F8F37}"/>
                </c:ext>
              </c:extLst>
            </c:dLbl>
            <c:dLbl>
              <c:idx val="1"/>
              <c:layout>
                <c:manualLayout>
                  <c:x val="-8.8197850845475644E-4"/>
                  <c:y val="-1.666666666666666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21-454A-BE6F-4FAA945F8F37}"/>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accesscomplexity_risklevel!$C$57:$D$57</c:f>
              <c:strCache>
                <c:ptCount val="2"/>
                <c:pt idx="0">
                  <c:v>ALTA</c:v>
                </c:pt>
                <c:pt idx="1">
                  <c:v>BAJA</c:v>
                </c:pt>
              </c:strCache>
            </c:strRef>
          </c:cat>
          <c:val>
            <c:numRef>
              <c:f>accesscomplexity_risklevel!$C$58:$D$58</c:f>
              <c:numCache>
                <c:formatCode>0.00%</c:formatCode>
                <c:ptCount val="2"/>
                <c:pt idx="0">
                  <c:v>0</c:v>
                </c:pt>
                <c:pt idx="1">
                  <c:v>0.16800000000000001</c:v>
                </c:pt>
              </c:numCache>
            </c:numRef>
          </c:val>
          <c:extLst>
            <c:ext xmlns:c16="http://schemas.microsoft.com/office/drawing/2014/chart" uri="{C3380CC4-5D6E-409C-BE32-E72D297353CC}">
              <c16:uniqueId val="{00000003-7721-454A-BE6F-4FAA945F8F37}"/>
            </c:ext>
          </c:extLst>
        </c:ser>
        <c:ser>
          <c:idx val="1"/>
          <c:order val="1"/>
          <c:tx>
            <c:strRef>
              <c:f>accesscomplexity_risklevel!$B$59</c:f>
              <c:strCache>
                <c:ptCount val="1"/>
                <c:pt idx="0">
                  <c:v>SEVERIDAD ALTA</c:v>
                </c:pt>
              </c:strCache>
            </c:strRef>
          </c:tx>
          <c:spPr>
            <a:solidFill>
              <a:schemeClr val="accent3"/>
            </a:solidFill>
            <a:ln>
              <a:noFill/>
            </a:ln>
            <a:effectLst/>
          </c:spPr>
          <c:invertIfNegative val="0"/>
          <c:dLbls>
            <c:dLbl>
              <c:idx val="0"/>
              <c:layout>
                <c:manualLayout>
                  <c:x val="-3.0443973278554939E-2"/>
                  <c:y val="-0.20833333333333334"/>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721-454A-BE6F-4FAA945F8F37}"/>
                </c:ext>
              </c:extLst>
            </c:dLbl>
            <c:dLbl>
              <c:idx val="1"/>
              <c:layout>
                <c:manualLayout>
                  <c:x val="-1.6913318488086053E-3"/>
                  <c:y val="-3.6666666666666729E-2"/>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721-454A-BE6F-4FAA945F8F3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accesscomplexity_risklevel!$C$57:$D$57</c:f>
              <c:strCache>
                <c:ptCount val="2"/>
                <c:pt idx="0">
                  <c:v>ALTA</c:v>
                </c:pt>
                <c:pt idx="1">
                  <c:v>BAJA</c:v>
                </c:pt>
              </c:strCache>
            </c:strRef>
          </c:cat>
          <c:val>
            <c:numRef>
              <c:f>accesscomplexity_risklevel!$C$59:$D$59</c:f>
              <c:numCache>
                <c:formatCode>0.00%</c:formatCode>
                <c:ptCount val="2"/>
                <c:pt idx="0">
                  <c:v>4.133333333333334E-2</c:v>
                </c:pt>
                <c:pt idx="1">
                  <c:v>0.4</c:v>
                </c:pt>
              </c:numCache>
            </c:numRef>
          </c:val>
          <c:extLst>
            <c:ext xmlns:c16="http://schemas.microsoft.com/office/drawing/2014/chart" uri="{C3380CC4-5D6E-409C-BE32-E72D297353CC}">
              <c16:uniqueId val="{00000006-7721-454A-BE6F-4FAA945F8F37}"/>
            </c:ext>
          </c:extLst>
        </c:ser>
        <c:ser>
          <c:idx val="2"/>
          <c:order val="2"/>
          <c:tx>
            <c:strRef>
              <c:f>accesscomplexity_risklevel!$B$60</c:f>
              <c:strCache>
                <c:ptCount val="1"/>
                <c:pt idx="0">
                  <c:v>SEVERIDAD MEDIA</c:v>
                </c:pt>
              </c:strCache>
            </c:strRef>
          </c:tx>
          <c:spPr>
            <a:solidFill>
              <a:schemeClr val="accent5"/>
            </a:solidFill>
            <a:ln>
              <a:noFill/>
            </a:ln>
            <a:effectLst/>
          </c:spPr>
          <c:invertIfNegative val="0"/>
          <c:dLbls>
            <c:dLbl>
              <c:idx val="0"/>
              <c:layout>
                <c:manualLayout>
                  <c:x val="6.7089496669408014E-2"/>
                  <c:y val="-8.5000000000000006E-2"/>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721-454A-BE6F-4FAA945F8F37}"/>
                </c:ext>
              </c:extLst>
            </c:dLbl>
            <c:dLbl>
              <c:idx val="1"/>
              <c:layout>
                <c:manualLayout>
                  <c:x val="-5.6377728293620184E-3"/>
                  <c:y val="1.666666666666544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721-454A-BE6F-4FAA945F8F3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accesscomplexity_risklevel!$C$57:$D$57</c:f>
              <c:strCache>
                <c:ptCount val="2"/>
                <c:pt idx="0">
                  <c:v>ALTA</c:v>
                </c:pt>
                <c:pt idx="1">
                  <c:v>BAJA</c:v>
                </c:pt>
              </c:strCache>
            </c:strRef>
          </c:cat>
          <c:val>
            <c:numRef>
              <c:f>accesscomplexity_risklevel!$C$60:$D$60</c:f>
              <c:numCache>
                <c:formatCode>0.00%</c:formatCode>
                <c:ptCount val="2"/>
                <c:pt idx="0">
                  <c:v>4.6666666666666669E-2</c:v>
                </c:pt>
                <c:pt idx="1">
                  <c:v>0.316</c:v>
                </c:pt>
              </c:numCache>
            </c:numRef>
          </c:val>
          <c:extLst xmlns:c15="http://schemas.microsoft.com/office/drawing/2012/chart">
            <c:ext xmlns:c16="http://schemas.microsoft.com/office/drawing/2014/chart" uri="{C3380CC4-5D6E-409C-BE32-E72D297353CC}">
              <c16:uniqueId val="{00000008-7721-454A-BE6F-4FAA945F8F37}"/>
            </c:ext>
          </c:extLst>
        </c:ser>
        <c:ser>
          <c:idx val="3"/>
          <c:order val="3"/>
          <c:tx>
            <c:strRef>
              <c:f>accesscomplexity_risklevel!$B$61</c:f>
              <c:strCache>
                <c:ptCount val="1"/>
                <c:pt idx="0">
                  <c:v>SEVERIDAD BAJA</c:v>
                </c:pt>
              </c:strCache>
            </c:strRef>
          </c:tx>
          <c:spPr>
            <a:solidFill>
              <a:schemeClr val="accent1">
                <a:lumMod val="60000"/>
              </a:schemeClr>
            </a:solidFill>
            <a:ln>
              <a:noFill/>
            </a:ln>
            <a:effectLst/>
          </c:spPr>
          <c:invertIfNegative val="0"/>
          <c:dLbls>
            <c:dLbl>
              <c:idx val="0"/>
              <c:layout>
                <c:manualLayout>
                  <c:x val="-1.6951406748618281E-2"/>
                  <c:y val="-6.5000000000000002E-2"/>
                </c:manualLayout>
              </c:layout>
              <c:tx>
                <c:rich>
                  <a:bodyPr/>
                  <a:lstStyle/>
                  <a:p>
                    <a:fld id="{B10D4030-BAEB-4637-B3BB-B0C8E001BCB5}"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7721-454A-BE6F-4FAA945F8F37}"/>
                </c:ext>
              </c:extLst>
            </c:dLbl>
            <c:dLbl>
              <c:idx val="1"/>
              <c:layout>
                <c:manualLayout>
                  <c:x val="4.0770368087515045E-2"/>
                  <c:y val="-6.8333333333333454E-2"/>
                </c:manualLayout>
              </c:layout>
              <c:numFmt formatCode="0%"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721-454A-BE6F-4FAA945F8F37}"/>
                </c:ext>
              </c:extLst>
            </c:dLbl>
            <c:numFmt formatCode="0.0%"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accesscomplexity_risklevel!$C$57:$D$57</c:f>
              <c:strCache>
                <c:ptCount val="2"/>
                <c:pt idx="0">
                  <c:v>ALTA</c:v>
                </c:pt>
                <c:pt idx="1">
                  <c:v>BAJA</c:v>
                </c:pt>
              </c:strCache>
            </c:strRef>
          </c:cat>
          <c:val>
            <c:numRef>
              <c:f>accesscomplexity_risklevel!$C$61:$D$61</c:f>
              <c:numCache>
                <c:formatCode>0.00%</c:formatCode>
                <c:ptCount val="2"/>
                <c:pt idx="0">
                  <c:v>4.0000000000000001E-3</c:v>
                </c:pt>
                <c:pt idx="1">
                  <c:v>2.4E-2</c:v>
                </c:pt>
              </c:numCache>
            </c:numRef>
          </c:val>
          <c:extLst>
            <c:ext xmlns:c16="http://schemas.microsoft.com/office/drawing/2014/chart" uri="{C3380CC4-5D6E-409C-BE32-E72D297353CC}">
              <c16:uniqueId val="{0000000C-7721-454A-BE6F-4FAA945F8F37}"/>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4"/>
                <c:order val="4"/>
                <c:tx>
                  <c:strRef>
                    <c:extLst>
                      <c:ext uri="{02D57815-91ED-43cb-92C2-25804820EDAC}">
                        <c15:formulaRef>
                          <c15:sqref>accesscomplexity_risklevel!$B$62</c15:sqref>
                        </c15:formulaRef>
                      </c:ext>
                    </c:extLst>
                    <c:strCache>
                      <c:ptCount val="1"/>
                      <c:pt idx="0">
                        <c:v>NINGUNA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accesscomplexity_risklevel!$C$57:$D$57</c15:sqref>
                        </c15:formulaRef>
                      </c:ext>
                    </c:extLst>
                    <c:strCache>
                      <c:ptCount val="2"/>
                      <c:pt idx="0">
                        <c:v>ALTA</c:v>
                      </c:pt>
                      <c:pt idx="1">
                        <c:v>BAJA</c:v>
                      </c:pt>
                    </c:strCache>
                  </c:strRef>
                </c:cat>
                <c:val>
                  <c:numRef>
                    <c:extLst>
                      <c:ext uri="{02D57815-91ED-43cb-92C2-25804820EDAC}">
                        <c15:formulaRef>
                          <c15:sqref>accesscomplexity_risklevel!$C$62:$D$62</c15:sqref>
                        </c15:formulaRef>
                      </c:ext>
                    </c:extLst>
                    <c:numCache>
                      <c:formatCode>0.00%</c:formatCode>
                      <c:ptCount val="2"/>
                      <c:pt idx="0">
                        <c:v>0</c:v>
                      </c:pt>
                      <c:pt idx="1">
                        <c:v>0</c:v>
                      </c:pt>
                    </c:numCache>
                  </c:numRef>
                </c:val>
                <c:extLst>
                  <c:ext xmlns:c16="http://schemas.microsoft.com/office/drawing/2014/chart" uri="{C3380CC4-5D6E-409C-BE32-E72D297353CC}">
                    <c16:uniqueId val="{0000000D-7721-454A-BE6F-4FAA945F8F3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accesscomplexity_risklevel!$B$63</c15:sqref>
                        </c15:formulaRef>
                      </c:ext>
                    </c:extLst>
                    <c:strCache>
                      <c:ptCount val="1"/>
                      <c:pt idx="0">
                        <c:v>TOTAL </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accesscomplexity_risklevel!$C$57:$D$57</c15:sqref>
                        </c15:formulaRef>
                      </c:ext>
                    </c:extLst>
                    <c:strCache>
                      <c:ptCount val="2"/>
                      <c:pt idx="0">
                        <c:v>ALTA</c:v>
                      </c:pt>
                      <c:pt idx="1">
                        <c:v>BAJA</c:v>
                      </c:pt>
                    </c:strCache>
                  </c:strRef>
                </c:cat>
                <c:val>
                  <c:numRef>
                    <c:extLst xmlns:c15="http://schemas.microsoft.com/office/drawing/2012/chart">
                      <c:ext xmlns:c15="http://schemas.microsoft.com/office/drawing/2012/chart" uri="{02D57815-91ED-43cb-92C2-25804820EDAC}">
                        <c15:formulaRef>
                          <c15:sqref>accesscomplexity_risklevel!$C$63:$D$63</c15:sqref>
                        </c15:formulaRef>
                      </c:ext>
                    </c:extLst>
                    <c:numCache>
                      <c:formatCode>0.00%</c:formatCode>
                      <c:ptCount val="2"/>
                      <c:pt idx="0">
                        <c:v>9.2000000000000012E-2</c:v>
                      </c:pt>
                      <c:pt idx="1">
                        <c:v>0.90800000000000014</c:v>
                      </c:pt>
                    </c:numCache>
                  </c:numRef>
                </c:val>
                <c:extLst xmlns:c15="http://schemas.microsoft.com/office/drawing/2012/chart">
                  <c:ext xmlns:c16="http://schemas.microsoft.com/office/drawing/2014/chart" uri="{C3380CC4-5D6E-409C-BE32-E72D297353CC}">
                    <c16:uniqueId val="{0000000E-7721-454A-BE6F-4FAA945F8F37}"/>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B050-4C6A-9E46-12FDAB32687F}"/>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B050-4C6A-9E46-12FDAB32687F}"/>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B050-4C6A-9E46-12FDAB32687F}"/>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B050-4C6A-9E46-12FDAB32687F}"/>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B050-4C6A-9E46-12FDAB32687F}"/>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B050-4C6A-9E46-12FDAB32687F}"/>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B050-4C6A-9E46-12FDAB32687F}"/>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B050-4C6A-9E46-12FDAB32687F}"/>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VECTOR DE ATAQUE/COMPLEJIDAD DE ATAQUE VULNERABILIDADES IBM PARTE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accessvector_accesscomplexity!$B$43</c:f>
              <c:strCache>
                <c:ptCount val="1"/>
                <c:pt idx="0">
                  <c:v>ALTA</c:v>
                </c:pt>
              </c:strCache>
            </c:strRef>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79C-417E-B623-20CB25EAF6AB}"/>
                </c:ext>
              </c:extLst>
            </c:dLbl>
            <c:dLbl>
              <c:idx val="1"/>
              <c:layout>
                <c:manualLayout>
                  <c:x val="6.437336307281332E-4"/>
                  <c:y val="2.560409794595660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9C-417E-B623-20CB25EAF6AB}"/>
                </c:ext>
              </c:extLst>
            </c:dLbl>
            <c:dLbl>
              <c:idx val="2"/>
              <c:layout>
                <c:manualLayout>
                  <c:x val="-5.0854956827522523E-2"/>
                  <c:y val="-0.10369659668112424"/>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79C-417E-B623-20CB25EAF6AB}"/>
                </c:ext>
              </c:extLst>
            </c:dLbl>
            <c:dLbl>
              <c:idx val="3"/>
              <c:layout>
                <c:manualLayout>
                  <c:x val="-8.4329105625385453E-2"/>
                  <c:y val="-6.6570661370045178E-2"/>
                </c:manualLayout>
              </c:layout>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9C-417E-B623-20CB25EAF6A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j-lt"/>
                    <a:ea typeface="+mn-ea"/>
                    <a:cs typeface="+mn-cs"/>
                  </a:defRPr>
                </a:pPr>
                <a:endParaRPr lang="es-ES"/>
              </a:p>
            </c:txPr>
            <c:showLegendKey val="0"/>
            <c:showVal val="0"/>
            <c:showCatName val="0"/>
            <c:showSerName val="0"/>
            <c:showPercent val="0"/>
            <c:showBubbleSize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accessvector_accesscomplexity!$C$42:$F$42</c:f>
              <c:strCache>
                <c:ptCount val="4"/>
                <c:pt idx="0">
                  <c:v>VECTOR DE ATAQUE RED</c:v>
                </c:pt>
                <c:pt idx="1">
                  <c:v>VECTOR DE ATAQUE LOCAL</c:v>
                </c:pt>
                <c:pt idx="2">
                  <c:v>VECTOR DE ATAQUE FÍSICO</c:v>
                </c:pt>
                <c:pt idx="3">
                  <c:v>VECTOR DE ATAQUE RED ADYACENTE</c:v>
                </c:pt>
              </c:strCache>
            </c:strRef>
          </c:cat>
          <c:val>
            <c:numRef>
              <c:f>accessvector_accesscomplexity!$C$43:$F$43</c:f>
              <c:numCache>
                <c:formatCode>0.00%</c:formatCode>
                <c:ptCount val="4"/>
                <c:pt idx="0">
                  <c:v>5.0666666666666665E-2</c:v>
                </c:pt>
                <c:pt idx="1">
                  <c:v>3.0666666666666668E-2</c:v>
                </c:pt>
                <c:pt idx="2">
                  <c:v>4.0000000000000001E-3</c:v>
                </c:pt>
                <c:pt idx="3">
                  <c:v>6.6666666666666662E-3</c:v>
                </c:pt>
              </c:numCache>
            </c:numRef>
          </c:val>
          <c:extLst xmlns:c15="http://schemas.microsoft.com/office/drawing/2012/chart">
            <c:ext xmlns:c16="http://schemas.microsoft.com/office/drawing/2014/chart" uri="{C3380CC4-5D6E-409C-BE32-E72D297353CC}">
              <c16:uniqueId val="{00000004-979C-417E-B623-20CB25EAF6AB}"/>
            </c:ext>
          </c:extLst>
        </c:ser>
        <c:ser>
          <c:idx val="1"/>
          <c:order val="1"/>
          <c:tx>
            <c:strRef>
              <c:f>accessvector_accesscomplexity!$B$44</c:f>
              <c:strCache>
                <c:ptCount val="1"/>
                <c:pt idx="0">
                  <c:v>BAJA</c:v>
                </c:pt>
              </c:strCache>
            </c:strRef>
          </c:tx>
          <c:spPr>
            <a:solidFill>
              <a:schemeClr val="accent3"/>
            </a:solidFill>
            <a:ln>
              <a:noFill/>
            </a:ln>
            <a:effectLst/>
          </c:spPr>
          <c:invertIfNegative val="0"/>
          <c:dLbls>
            <c:dLbl>
              <c:idx val="2"/>
              <c:tx>
                <c:rich>
                  <a:bodyPr/>
                  <a:lstStyle/>
                  <a:p>
                    <a:fld id="{590C6A62-F574-406F-A38B-60B1531C4729}" type="VALUE">
                      <a:rPr lang="en-US" sz="2400">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79C-417E-B623-20CB25EAF6A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accessvector_accesscomplexity!$C$42:$F$42</c:f>
              <c:strCache>
                <c:ptCount val="4"/>
                <c:pt idx="0">
                  <c:v>VECTOR DE ATAQUE RED</c:v>
                </c:pt>
                <c:pt idx="1">
                  <c:v>VECTOR DE ATAQUE LOCAL</c:v>
                </c:pt>
                <c:pt idx="2">
                  <c:v>VECTOR DE ATAQUE FÍSICO</c:v>
                </c:pt>
                <c:pt idx="3">
                  <c:v>VECTOR DE ATAQUE RED ADYACENTE</c:v>
                </c:pt>
              </c:strCache>
            </c:strRef>
          </c:cat>
          <c:val>
            <c:numRef>
              <c:f>accessvector_accesscomplexity!$C$44:$F$44</c:f>
              <c:numCache>
                <c:formatCode>0.00%</c:formatCode>
                <c:ptCount val="4"/>
                <c:pt idx="0">
                  <c:v>0.56000000000000005</c:v>
                </c:pt>
                <c:pt idx="1">
                  <c:v>0.3</c:v>
                </c:pt>
                <c:pt idx="2">
                  <c:v>0.02</c:v>
                </c:pt>
                <c:pt idx="3">
                  <c:v>2.7999999999999997E-2</c:v>
                </c:pt>
              </c:numCache>
            </c:numRef>
          </c:val>
          <c:extLst xmlns:c15="http://schemas.microsoft.com/office/drawing/2012/chart">
            <c:ext xmlns:c16="http://schemas.microsoft.com/office/drawing/2014/chart" uri="{C3380CC4-5D6E-409C-BE32-E72D297353CC}">
              <c16:uniqueId val="{00000006-979C-417E-B623-20CB25EAF6AB}"/>
            </c:ext>
          </c:extLst>
        </c:ser>
        <c:dLbls>
          <c:dLblPos val="ctr"/>
          <c:showLegendKey val="0"/>
          <c:showVal val="1"/>
          <c:showCatName val="0"/>
          <c:showSerName val="0"/>
          <c:showPercent val="0"/>
          <c:showBubbleSize val="0"/>
        </c:dLbls>
        <c:gapWidth val="219"/>
        <c:overlap val="100"/>
        <c:axId val="1114470744"/>
        <c:axId val="1114472712"/>
        <c:extLst>
          <c:ext xmlns:c15="http://schemas.microsoft.com/office/drawing/2012/chart" uri="{02D57815-91ED-43cb-92C2-25804820EDAC}">
            <c15:filteredBarSeries>
              <c15:ser>
                <c:idx val="2"/>
                <c:order val="2"/>
                <c:tx>
                  <c:strRef>
                    <c:extLst>
                      <c:ext uri="{02D57815-91ED-43cb-92C2-25804820EDAC}">
                        <c15:formulaRef>
                          <c15:sqref>accessvector_accesscomplexity!$B$45</c15:sqref>
                        </c15:formulaRef>
                      </c:ext>
                    </c:extLst>
                    <c:strCache>
                      <c:ptCount val="1"/>
                      <c:pt idx="0">
                        <c:v>TOTAL </c:v>
                      </c:pt>
                    </c:strCache>
                  </c:strRef>
                </c:tx>
                <c:spPr>
                  <a:solidFill>
                    <a:schemeClr val="accent5"/>
                  </a:solidFill>
                  <a:ln>
                    <a:noFill/>
                  </a:ln>
                  <a:effectLst/>
                </c:spPr>
                <c:invertIfNegative val="0"/>
                <c:dLbls>
                  <c:delete val="1"/>
                </c:dLbls>
                <c:cat>
                  <c:strRef>
                    <c:extLst>
                      <c:ext uri="{02D57815-91ED-43cb-92C2-25804820EDAC}">
                        <c15:formulaRef>
                          <c15:sqref>accessvector_accesscomplexity!$C$42:$F$42</c15:sqref>
                        </c15:formulaRef>
                      </c:ext>
                    </c:extLst>
                    <c:strCache>
                      <c:ptCount val="4"/>
                      <c:pt idx="0">
                        <c:v>VECTOR DE ATAQUE RED</c:v>
                      </c:pt>
                      <c:pt idx="1">
                        <c:v>VECTOR DE ATAQUE LOCAL</c:v>
                      </c:pt>
                      <c:pt idx="2">
                        <c:v>VECTOR DE ATAQUE FÍSICO</c:v>
                      </c:pt>
                      <c:pt idx="3">
                        <c:v>VECTOR DE ATAQUE RED ADYACENTE</c:v>
                      </c:pt>
                    </c:strCache>
                  </c:strRef>
                </c:cat>
                <c:val>
                  <c:numRef>
                    <c:extLst>
                      <c:ext uri="{02D57815-91ED-43cb-92C2-25804820EDAC}">
                        <c15:formulaRef>
                          <c15:sqref>accessvector_accesscomplexity!$C$45:$F$45</c15:sqref>
                        </c15:formulaRef>
                      </c:ext>
                    </c:extLst>
                    <c:numCache>
                      <c:formatCode>0.00%</c:formatCode>
                      <c:ptCount val="4"/>
                      <c:pt idx="0">
                        <c:v>0.61066666666666669</c:v>
                      </c:pt>
                      <c:pt idx="1">
                        <c:v>0.33066666666666666</c:v>
                      </c:pt>
                      <c:pt idx="2">
                        <c:v>2.4E-2</c:v>
                      </c:pt>
                      <c:pt idx="3">
                        <c:v>3.4666666666666665E-2</c:v>
                      </c:pt>
                    </c:numCache>
                  </c:numRef>
                </c:val>
                <c:extLst>
                  <c:ext xmlns:c16="http://schemas.microsoft.com/office/drawing/2014/chart" uri="{C3380CC4-5D6E-409C-BE32-E72D297353CC}">
                    <c16:uniqueId val="{00000007-979C-417E-B623-20CB25EAF6AB}"/>
                  </c:ext>
                </c:extLst>
              </c15:ser>
            </c15:filteredBarSeries>
          </c:ext>
        </c:extLst>
      </c:barChart>
      <c:catAx>
        <c:axId val="1114470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crossAx val="1114472712"/>
        <c:crosses val="autoZero"/>
        <c:auto val="1"/>
        <c:lblAlgn val="ctr"/>
        <c:lblOffset val="100"/>
        <c:noMultiLvlLbl val="0"/>
      </c:catAx>
      <c:valAx>
        <c:axId val="1114472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s-ES"/>
          </a:p>
        </c:txPr>
        <c:crossAx val="1114470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sz="2400" b="1">
                <a:latin typeface="+mj-lt"/>
              </a:rPr>
              <a:t>RELACION EXPLOTABILIDAD/AÑO</a:t>
            </a:r>
            <a:r>
              <a:rPr lang="es-ES" sz="2400" b="1" baseline="0">
                <a:latin typeface="+mj-lt"/>
              </a:rPr>
              <a:t> DE PUBLICACION CVE PARTE IOT Y SMART HOME</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percentStacked"/>
        <c:varyColors val="0"/>
        <c:ser>
          <c:idx val="0"/>
          <c:order val="0"/>
          <c:spPr>
            <a:solidFill>
              <a:schemeClr val="accent1"/>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0-6263-48ED-BE44-110D5CDDE4E7}"/>
            </c:ext>
          </c:extLst>
        </c:ser>
        <c:ser>
          <c:idx val="1"/>
          <c:order val="1"/>
          <c:spPr>
            <a:solidFill>
              <a:schemeClr val="accent2"/>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1-6263-48ED-BE44-110D5CDDE4E7}"/>
            </c:ext>
          </c:extLst>
        </c:ser>
        <c:ser>
          <c:idx val="2"/>
          <c:order val="2"/>
          <c:spPr>
            <a:solidFill>
              <a:schemeClr val="accent3"/>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2-6263-48ED-BE44-110D5CDDE4E7}"/>
            </c:ext>
          </c:extLst>
        </c:ser>
        <c:ser>
          <c:idx val="3"/>
          <c:order val="3"/>
          <c:spPr>
            <a:solidFill>
              <a:schemeClr val="accent4"/>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3-6263-48ED-BE44-110D5CDDE4E7}"/>
            </c:ext>
          </c:extLst>
        </c:ser>
        <c:ser>
          <c:idx val="4"/>
          <c:order val="4"/>
          <c:spPr>
            <a:solidFill>
              <a:schemeClr val="accent5"/>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4-6263-48ED-BE44-110D5CDDE4E7}"/>
            </c:ext>
          </c:extLst>
        </c:ser>
        <c:ser>
          <c:idx val="5"/>
          <c:order val="5"/>
          <c:spPr>
            <a:solidFill>
              <a:schemeClr val="accent6"/>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5-6263-48ED-BE44-110D5CDDE4E7}"/>
            </c:ext>
          </c:extLst>
        </c:ser>
        <c:ser>
          <c:idx val="6"/>
          <c:order val="6"/>
          <c:spPr>
            <a:solidFill>
              <a:schemeClr val="accent1">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6-6263-48ED-BE44-110D5CDDE4E7}"/>
            </c:ext>
          </c:extLst>
        </c:ser>
        <c:ser>
          <c:idx val="7"/>
          <c:order val="7"/>
          <c:spPr>
            <a:solidFill>
              <a:schemeClr val="accent2">
                <a:lumMod val="60000"/>
              </a:schemeClr>
            </a:solidFill>
            <a:ln>
              <a:noFill/>
            </a:ln>
            <a:effectLst/>
          </c:spPr>
          <c:invertIfNegative val="0"/>
          <c:val>
            <c:numRef>
              <c:f>'EXPLOTABILIDAD V2-PUBLICACION'!#REF!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'EXPLOTABILIDAD V2-PUBLICACION'!#REF!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'EXPLOTABILIDAD V2-PUBLICACION'!#REF!</c15:sqref>
                        </c15:formulaRef>
                      </c:ext>
                    </c:extLst>
                  </c:multiLvlStrRef>
                </c15:cat>
              </c15:filteredCategoryTitle>
            </c:ext>
            <c:ext xmlns:c16="http://schemas.microsoft.com/office/drawing/2014/chart" uri="{C3380CC4-5D6E-409C-BE32-E72D297353CC}">
              <c16:uniqueId val="{00000007-6263-48ED-BE44-110D5CDDE4E7}"/>
            </c:ext>
          </c:extLst>
        </c:ser>
        <c:dLbls>
          <c:showLegendKey val="0"/>
          <c:showVal val="0"/>
          <c:showCatName val="0"/>
          <c:showSerName val="0"/>
          <c:showPercent val="0"/>
          <c:showBubbleSize val="0"/>
        </c:dLbls>
        <c:gapWidth val="219"/>
        <c:overlap val="100"/>
        <c:axId val="1009971640"/>
        <c:axId val="1009970984"/>
        <c:extLst/>
      </c:barChart>
      <c:catAx>
        <c:axId val="100997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0984"/>
        <c:crosses val="autoZero"/>
        <c:auto val="1"/>
        <c:lblAlgn val="ctr"/>
        <c:lblOffset val="100"/>
        <c:noMultiLvlLbl val="0"/>
      </c:catAx>
      <c:valAx>
        <c:axId val="1009970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09971640"/>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r>
              <a:rPr lang="es-ES" sz="2400" b="1" i="0" baseline="0">
                <a:effectLst/>
                <a:latin typeface="+mj-lt"/>
              </a:rPr>
              <a:t>RELACION PRIVILEGIOS REQUERIDOS/INTERACCION DE USUARIO VULNERABILIDADES IBM PARTE IOT Y SMART HOME CONJUNTAS</a:t>
            </a:r>
            <a:endParaRPr lang="es-ES" sz="2400">
              <a:effectLst/>
              <a:latin typeface="+mj-lt"/>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j-lt"/>
              <a:ea typeface="+mn-ea"/>
              <a:cs typeface="+mn-cs"/>
            </a:defRPr>
          </a:pPr>
          <a:endParaRPr lang="es-ES"/>
        </a:p>
      </c:txPr>
    </c:title>
    <c:autoTitleDeleted val="0"/>
    <c:plotArea>
      <c:layout/>
      <c:barChart>
        <c:barDir val="col"/>
        <c:grouping val="stacked"/>
        <c:varyColors val="0"/>
        <c:ser>
          <c:idx val="0"/>
          <c:order val="0"/>
          <c:tx>
            <c:strRef>
              <c:f>privileges_userinteraction!$B$40</c:f>
              <c:strCache>
                <c:ptCount val="1"/>
                <c:pt idx="0">
                  <c:v>REQUERIDA</c:v>
                </c:pt>
              </c:strCache>
            </c:strRef>
          </c:tx>
          <c:spPr>
            <a:solidFill>
              <a:schemeClr val="accent1"/>
            </a:solidFill>
            <a:ln>
              <a:noFill/>
            </a:ln>
            <a:effectLst/>
          </c:spPr>
          <c:invertIfNegative val="0"/>
          <c:dLbls>
            <c:dLbl>
              <c:idx val="0"/>
              <c:layout>
                <c:manualLayout>
                  <c:x val="-8.7272720609097895E-2"/>
                  <c:y val="-9.5296781683042592E-2"/>
                </c:manualLayout>
              </c:layout>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F4A-4720-88FD-1BC70A8A7347}"/>
                </c:ext>
              </c:extLst>
            </c:dLbl>
            <c:dLbl>
              <c:idx val="1"/>
              <c:layout>
                <c:manualLayout>
                  <c:x val="-0.10558375634517767"/>
                  <c:y val="-6.0803484880946744E-2"/>
                </c:manualLayout>
              </c:layout>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F4A-4720-88FD-1BC70A8A734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privileges_userinteraction!$C$39:$E$39</c:f>
              <c:strCache>
                <c:ptCount val="3"/>
                <c:pt idx="0">
                  <c:v>PRIVILEGIOS ALTOS</c:v>
                </c:pt>
                <c:pt idx="1">
                  <c:v>PRIVILEGIOS BAJOS</c:v>
                </c:pt>
                <c:pt idx="2">
                  <c:v>PRIVILEGIOS NO REQUERIDOS</c:v>
                </c:pt>
              </c:strCache>
            </c:strRef>
          </c:cat>
          <c:val>
            <c:numRef>
              <c:f>privileges_userinteraction!$C$40:$E$40</c:f>
              <c:numCache>
                <c:formatCode>0.00%</c:formatCode>
                <c:ptCount val="3"/>
                <c:pt idx="0">
                  <c:v>8.0000000000000002E-3</c:v>
                </c:pt>
                <c:pt idx="1">
                  <c:v>2.7999999999999997E-2</c:v>
                </c:pt>
                <c:pt idx="2">
                  <c:v>0.24266666666666667</c:v>
                </c:pt>
              </c:numCache>
            </c:numRef>
          </c:val>
          <c:extLst>
            <c:ext xmlns:c16="http://schemas.microsoft.com/office/drawing/2014/chart" uri="{C3380CC4-5D6E-409C-BE32-E72D297353CC}">
              <c16:uniqueId val="{00000002-FF4A-4720-88FD-1BC70A8A7347}"/>
            </c:ext>
          </c:extLst>
        </c:ser>
        <c:ser>
          <c:idx val="1"/>
          <c:order val="1"/>
          <c:tx>
            <c:strRef>
              <c:f>privileges_userinteraction!$B$41</c:f>
              <c:strCache>
                <c:ptCount val="1"/>
                <c:pt idx="0">
                  <c:v>NO REQUERIDA</c:v>
                </c:pt>
              </c:strCache>
            </c:strRef>
          </c:tx>
          <c:spPr>
            <a:solidFill>
              <a:schemeClr val="accent3"/>
            </a:solidFill>
            <a:ln>
              <a:noFill/>
            </a:ln>
            <a:effectLst/>
          </c:spPr>
          <c:invertIfNegative val="0"/>
          <c:dLbls>
            <c:dLbl>
              <c:idx val="0"/>
              <c:layout>
                <c:manualLayout>
                  <c:x val="-5.8181813739398621E-3"/>
                  <c:y val="-8.2152408630996737E-3"/>
                </c:manualLayout>
              </c:layout>
              <c:numFmt formatCode="0%" sourceLinked="0"/>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F4A-4720-88FD-1BC70A8A734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privileges_userinteraction!$C$39:$E$39</c:f>
              <c:strCache>
                <c:ptCount val="3"/>
                <c:pt idx="0">
                  <c:v>PRIVILEGIOS ALTOS</c:v>
                </c:pt>
                <c:pt idx="1">
                  <c:v>PRIVILEGIOS BAJOS</c:v>
                </c:pt>
                <c:pt idx="2">
                  <c:v>PRIVILEGIOS NO REQUERIDOS</c:v>
                </c:pt>
              </c:strCache>
            </c:strRef>
          </c:cat>
          <c:val>
            <c:numRef>
              <c:f>privileges_userinteraction!$C$41:$E$41</c:f>
              <c:numCache>
                <c:formatCode>0.00%</c:formatCode>
                <c:ptCount val="3"/>
                <c:pt idx="0">
                  <c:v>0.18266666666666664</c:v>
                </c:pt>
                <c:pt idx="1">
                  <c:v>0.14400000000000002</c:v>
                </c:pt>
                <c:pt idx="2">
                  <c:v>0.39466666666666667</c:v>
                </c:pt>
              </c:numCache>
            </c:numRef>
          </c:val>
          <c:extLst>
            <c:ext xmlns:c16="http://schemas.microsoft.com/office/drawing/2014/chart" uri="{C3380CC4-5D6E-409C-BE32-E72D297353CC}">
              <c16:uniqueId val="{00000004-FF4A-4720-88FD-1BC70A8A7347}"/>
            </c:ext>
          </c:extLst>
        </c:ser>
        <c:dLbls>
          <c:dLblPos val="ctr"/>
          <c:showLegendKey val="0"/>
          <c:showVal val="1"/>
          <c:showCatName val="0"/>
          <c:showSerName val="0"/>
          <c:showPercent val="0"/>
          <c:showBubbleSize val="0"/>
        </c:dLbls>
        <c:gapWidth val="219"/>
        <c:overlap val="100"/>
        <c:axId val="1372625864"/>
        <c:axId val="1372632096"/>
        <c:extLst>
          <c:ext xmlns:c15="http://schemas.microsoft.com/office/drawing/2012/chart" uri="{02D57815-91ED-43cb-92C2-25804820EDAC}">
            <c15:filteredBarSeries>
              <c15:ser>
                <c:idx val="2"/>
                <c:order val="2"/>
                <c:tx>
                  <c:strRef>
                    <c:extLst>
                      <c:ext uri="{02D57815-91ED-43cb-92C2-25804820EDAC}">
                        <c15:formulaRef>
                          <c15:sqref>privileges_userinteraction!$B$42</c15:sqref>
                        </c15:formulaRef>
                      </c:ext>
                    </c:extLst>
                    <c:strCache>
                      <c:ptCount val="1"/>
                      <c:pt idx="0">
                        <c:v>TOTAL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privileges_userinteraction!$C$39:$E$39</c15:sqref>
                        </c15:formulaRef>
                      </c:ext>
                    </c:extLst>
                    <c:strCache>
                      <c:ptCount val="3"/>
                      <c:pt idx="0">
                        <c:v>PRIVILEGIOS ALTOS</c:v>
                      </c:pt>
                      <c:pt idx="1">
                        <c:v>PRIVILEGIOS BAJOS</c:v>
                      </c:pt>
                      <c:pt idx="2">
                        <c:v>PRIVILEGIOS NO REQUERIDOS</c:v>
                      </c:pt>
                    </c:strCache>
                  </c:strRef>
                </c:cat>
                <c:val>
                  <c:numRef>
                    <c:extLst>
                      <c:ext uri="{02D57815-91ED-43cb-92C2-25804820EDAC}">
                        <c15:formulaRef>
                          <c15:sqref>privileges_userinteraction!$C$42:$E$42</c15:sqref>
                        </c15:formulaRef>
                      </c:ext>
                    </c:extLst>
                    <c:numCache>
                      <c:formatCode>0.00%</c:formatCode>
                      <c:ptCount val="3"/>
                      <c:pt idx="0">
                        <c:v>0.19066666666666665</c:v>
                      </c:pt>
                      <c:pt idx="1">
                        <c:v>0.17200000000000001</c:v>
                      </c:pt>
                      <c:pt idx="2">
                        <c:v>0.63733333333333331</c:v>
                      </c:pt>
                    </c:numCache>
                  </c:numRef>
                </c:val>
                <c:extLst>
                  <c:ext xmlns:c16="http://schemas.microsoft.com/office/drawing/2014/chart" uri="{C3380CC4-5D6E-409C-BE32-E72D297353CC}">
                    <c16:uniqueId val="{00000005-FF4A-4720-88FD-1BC70A8A7347}"/>
                  </c:ext>
                </c:extLst>
              </c15:ser>
            </c15:filteredBarSeries>
          </c:ext>
        </c:extLst>
      </c:barChart>
      <c:catAx>
        <c:axId val="137262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j-lt"/>
                <a:ea typeface="+mn-ea"/>
                <a:cs typeface="+mn-cs"/>
              </a:defRPr>
            </a:pPr>
            <a:endParaRPr lang="es-ES"/>
          </a:p>
        </c:txPr>
        <c:crossAx val="1372632096"/>
        <c:crosses val="autoZero"/>
        <c:auto val="1"/>
        <c:lblAlgn val="ctr"/>
        <c:lblOffset val="100"/>
        <c:noMultiLvlLbl val="0"/>
      </c:catAx>
      <c:valAx>
        <c:axId val="13726320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372625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2400" b="1">
                <a:latin typeface="+mj-lt"/>
              </a:rPr>
              <a:t>RELACIÓN NOMBRE DE OBJETO/IMPACTO DE CONFIDENCIALIDAD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name_confidentiality!$B$130</c:f>
              <c:strCache>
                <c:ptCount val="1"/>
                <c:pt idx="0">
                  <c:v>ALTO</c:v>
                </c:pt>
              </c:strCache>
            </c:strRef>
          </c:tx>
          <c:spPr>
            <a:solidFill>
              <a:schemeClr val="accent1"/>
            </a:solidFill>
            <a:ln>
              <a:noFill/>
            </a:ln>
            <a:effectLst/>
          </c:spPr>
          <c:invertIfNegative val="0"/>
          <c:dLbls>
            <c:dLbl>
              <c:idx val="5"/>
              <c:layout>
                <c:manualLayout>
                  <c:x val="-3.3153749075545559E-2"/>
                  <c:y val="-7.499999999999999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EEA-4930-B3DB-B8688B5F0494}"/>
                </c:ext>
              </c:extLst>
            </c:dLbl>
            <c:dLbl>
              <c:idx val="6"/>
              <c:layout>
                <c:manualLayout>
                  <c:x val="-3.165630111730007E-2"/>
                  <c:y val="-4.166666666666666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6E8-4D29-9C24-A509AAFCA8EC}"/>
                </c:ext>
              </c:extLst>
            </c:dLbl>
            <c:dLbl>
              <c:idx val="7"/>
              <c:layout>
                <c:manualLayout>
                  <c:x val="-2.8180686714213726E-2"/>
                  <c:y val="-4.499999999999999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EEA-4930-B3DB-B8688B5F0494}"/>
                </c:ext>
              </c:extLst>
            </c:dLbl>
            <c:dLbl>
              <c:idx val="8"/>
              <c:layout>
                <c:manualLayout>
                  <c:x val="2.320762435288181E-2"/>
                  <c:y val="-1.4999999999999999E-2"/>
                </c:manualLayout>
              </c:layout>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EEA-4930-B3DB-B8688B5F0494}"/>
                </c:ext>
              </c:extLst>
            </c:dLbl>
            <c:dLbl>
              <c:idx val="10"/>
              <c:layout>
                <c:manualLayout>
                  <c:x val="2.1249464732286085E-2"/>
                  <c:y val="-9.166666666666666E-2"/>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E8-4D29-9C24-A509AAFCA8EC}"/>
                </c:ext>
              </c:extLst>
            </c:dLbl>
            <c:dLbl>
              <c:idx val="11"/>
              <c:layout>
                <c:manualLayout>
                  <c:x val="-1.1054453640557461E-16"/>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E8-4D29-9C24-A509AAFCA8EC}"/>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name_confidentiality!$C$129:$N$129</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name_confidentiality!$C$130:$N$130</c:f>
              <c:numCache>
                <c:formatCode>0.00%</c:formatCode>
                <c:ptCount val="12"/>
                <c:pt idx="0">
                  <c:v>0.312</c:v>
                </c:pt>
                <c:pt idx="1">
                  <c:v>0.128</c:v>
                </c:pt>
                <c:pt idx="2">
                  <c:v>8.6666666666666656E-2</c:v>
                </c:pt>
                <c:pt idx="3">
                  <c:v>2.7999999999999997E-2</c:v>
                </c:pt>
                <c:pt idx="4">
                  <c:v>5.0666666666666665E-2</c:v>
                </c:pt>
                <c:pt idx="5">
                  <c:v>1.0666666666666666E-2</c:v>
                </c:pt>
                <c:pt idx="6">
                  <c:v>2.9333333333333333E-2</c:v>
                </c:pt>
                <c:pt idx="7">
                  <c:v>5.3333333333333332E-3</c:v>
                </c:pt>
                <c:pt idx="8">
                  <c:v>0</c:v>
                </c:pt>
                <c:pt idx="9">
                  <c:v>9.3333333333333341E-3</c:v>
                </c:pt>
                <c:pt idx="10">
                  <c:v>2.6666666666666666E-3</c:v>
                </c:pt>
                <c:pt idx="11">
                  <c:v>8.0000000000000002E-3</c:v>
                </c:pt>
              </c:numCache>
            </c:numRef>
          </c:val>
          <c:extLst>
            <c:ext xmlns:c16="http://schemas.microsoft.com/office/drawing/2014/chart" uri="{C3380CC4-5D6E-409C-BE32-E72D297353CC}">
              <c16:uniqueId val="{00000003-B6E8-4D29-9C24-A509AAFCA8EC}"/>
            </c:ext>
          </c:extLst>
        </c:ser>
        <c:ser>
          <c:idx val="1"/>
          <c:order val="1"/>
          <c:tx>
            <c:strRef>
              <c:f>name_confidentiality!$B$131</c:f>
              <c:strCache>
                <c:ptCount val="1"/>
                <c:pt idx="0">
                  <c:v>BAJO</c:v>
                </c:pt>
              </c:strCache>
            </c:strRef>
          </c:tx>
          <c:spPr>
            <a:solidFill>
              <a:schemeClr val="accent3"/>
            </a:solidFill>
            <a:ln>
              <a:noFill/>
            </a:ln>
            <a:effectLst/>
          </c:spPr>
          <c:invertIfNegative val="0"/>
          <c:dLbls>
            <c:dLbl>
              <c:idx val="2"/>
              <c:layout>
                <c:manualLayout>
                  <c:x val="-3.204862410636071E-2"/>
                  <c:y val="-5.6666666666666789E-2"/>
                </c:manualLayout>
              </c:layout>
              <c:tx>
                <c:rich>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fld id="{1CC0DD06-A108-4BB9-9CB7-FA371E1F375B}" type="VALUE">
                      <a:rPr lang="en-US">
                        <a:solidFill>
                          <a:schemeClr val="tx1"/>
                        </a:solidFill>
                      </a:rPr>
                      <a:pPr>
                        <a:defRPr sz="1400" b="1">
                          <a:solidFill>
                            <a:schemeClr val="bg1"/>
                          </a:solidFill>
                        </a:defRPr>
                      </a:pPr>
                      <a:t>[VALOR]</a:t>
                    </a:fld>
                    <a:endParaRPr lang="es-ES"/>
                  </a:p>
                </c:rich>
              </c:tx>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CEEA-4930-B3DB-B8688B5F0494}"/>
                </c:ext>
              </c:extLst>
            </c:dLbl>
            <c:dLbl>
              <c:idx val="4"/>
              <c:layout>
                <c:manualLayout>
                  <c:x val="-2.2102499383697041E-3"/>
                  <c:y val="-0.05"/>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EEA-4930-B3DB-B8688B5F0494}"/>
                </c:ext>
              </c:extLst>
            </c:dLbl>
            <c:dLbl>
              <c:idx val="8"/>
              <c:layout>
                <c:manualLayout>
                  <c:x val="-3.2048624106360626E-2"/>
                  <c:y val="-0.105"/>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EEA-4930-B3DB-B8688B5F0494}"/>
                </c:ext>
              </c:extLst>
            </c:dLbl>
            <c:dLbl>
              <c:idx val="9"/>
              <c:layout>
                <c:manualLayout>
                  <c:x val="-2.1549936899104612E-2"/>
                  <c:y val="-0.05"/>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EEA-4930-B3DB-B8688B5F0494}"/>
                </c:ext>
              </c:extLst>
            </c:dLbl>
            <c:dLbl>
              <c:idx val="11"/>
              <c:layout>
                <c:manualLayout>
                  <c:x val="1.8234561991550057E-2"/>
                  <c:y val="-7.5000000000000122E-2"/>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E8-4D29-9C24-A509AAFCA8E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name_confidentiality!$C$129:$N$129</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name_confidentiality!$C$131:$N$131</c:f>
              <c:numCache>
                <c:formatCode>0.00%</c:formatCode>
                <c:ptCount val="12"/>
                <c:pt idx="0">
                  <c:v>1.2E-2</c:v>
                </c:pt>
                <c:pt idx="1">
                  <c:v>4.2666666666666665E-2</c:v>
                </c:pt>
                <c:pt idx="2">
                  <c:v>1.3333333333333333E-3</c:v>
                </c:pt>
                <c:pt idx="3">
                  <c:v>5.3333333333333332E-3</c:v>
                </c:pt>
                <c:pt idx="4">
                  <c:v>5.3333333333333332E-3</c:v>
                </c:pt>
                <c:pt idx="5">
                  <c:v>4.2666666666666665E-2</c:v>
                </c:pt>
                <c:pt idx="6">
                  <c:v>1.7333333333333333E-2</c:v>
                </c:pt>
                <c:pt idx="7">
                  <c:v>4.133333333333334E-2</c:v>
                </c:pt>
                <c:pt idx="8">
                  <c:v>1.3333333333333333E-3</c:v>
                </c:pt>
                <c:pt idx="9">
                  <c:v>5.3333333333333332E-3</c:v>
                </c:pt>
                <c:pt idx="10">
                  <c:v>1.2E-2</c:v>
                </c:pt>
                <c:pt idx="11">
                  <c:v>8.0000000000000002E-3</c:v>
                </c:pt>
              </c:numCache>
            </c:numRef>
          </c:val>
          <c:extLst>
            <c:ext xmlns:c16="http://schemas.microsoft.com/office/drawing/2014/chart" uri="{C3380CC4-5D6E-409C-BE32-E72D297353CC}">
              <c16:uniqueId val="{00000006-B6E8-4D29-9C24-A509AAFCA8EC}"/>
            </c:ext>
          </c:extLst>
        </c:ser>
        <c:ser>
          <c:idx val="2"/>
          <c:order val="2"/>
          <c:tx>
            <c:strRef>
              <c:f>name_confidentiality!$B$132</c:f>
              <c:strCache>
                <c:ptCount val="1"/>
                <c:pt idx="0">
                  <c:v>NO IMPACTO</c:v>
                </c:pt>
              </c:strCache>
            </c:strRef>
          </c:tx>
          <c:spPr>
            <a:solidFill>
              <a:schemeClr val="accent5"/>
            </a:solidFill>
            <a:ln>
              <a:noFill/>
            </a:ln>
            <a:effectLst/>
          </c:spPr>
          <c:invertIfNegative val="0"/>
          <c:dLbls>
            <c:dLbl>
              <c:idx val="0"/>
              <c:layout>
                <c:manualLayout>
                  <c:x val="4.6967811190356208E-2"/>
                  <c:y val="-1.6666666666666668E-3"/>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022-4DEC-8CCA-89E57EE3C6D5}"/>
                </c:ext>
              </c:extLst>
            </c:dLbl>
            <c:dLbl>
              <c:idx val="2"/>
              <c:layout>
                <c:manualLayout>
                  <c:x val="1.657687453777278E-3"/>
                  <c:y val="-8.5000000000000006E-2"/>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EEA-4930-B3DB-B8688B5F0494}"/>
                </c:ext>
              </c:extLst>
            </c:dLbl>
            <c:dLbl>
              <c:idx val="4"/>
              <c:layout>
                <c:manualLayout>
                  <c:x val="9.3935622380711611E-3"/>
                  <c:y val="-1.8333333333333455E-2"/>
                </c:manualLayout>
              </c:layout>
              <c:tx>
                <c:rich>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fld id="{36ABDE8C-BB5F-4AA0-973F-4B6EA440B8BD}" type="VALUE">
                      <a:rPr lang="en-US">
                        <a:solidFill>
                          <a:schemeClr val="bg1"/>
                        </a:solidFill>
                      </a:rPr>
                      <a:pPr>
                        <a:defRPr sz="1400" b="1">
                          <a:solidFill>
                            <a:schemeClr val="bg1"/>
                          </a:solidFill>
                        </a:defRPr>
                      </a:pPr>
                      <a:t>[VALOR]</a:t>
                    </a:fld>
                    <a:endParaRPr lang="es-ES"/>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1022-4DEC-8CCA-89E57EE3C6D5}"/>
                </c:ext>
              </c:extLst>
            </c:dLbl>
            <c:dLbl>
              <c:idx val="5"/>
              <c:layout>
                <c:manualLayout>
                  <c:x val="-1.8787124476142485E-2"/>
                  <c:y val="-1.8333333333333455E-2"/>
                </c:manualLayout>
              </c:layout>
              <c:tx>
                <c:rich>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fld id="{894F4060-C459-4B9A-93CA-440B3D72D651}" type="VALUE">
                      <a:rPr lang="en-US">
                        <a:solidFill>
                          <a:schemeClr val="bg1"/>
                        </a:solidFill>
                      </a:rPr>
                      <a:pPr>
                        <a:defRPr sz="1400" b="1">
                          <a:solidFill>
                            <a:schemeClr val="bg1"/>
                          </a:solidFill>
                        </a:defRPr>
                      </a:pPr>
                      <a:t>[VALOR]</a:t>
                    </a:fld>
                    <a:endParaRPr lang="es-ES"/>
                  </a:p>
                </c:rich>
              </c:tx>
              <c:numFmt formatCode="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1022-4DEC-8CCA-89E57EE3C6D5}"/>
                </c:ext>
              </c:extLst>
            </c:dLbl>
            <c:dLbl>
              <c:idx val="6"/>
              <c:layout>
                <c:manualLayout>
                  <c:x val="5.5256248459241786E-3"/>
                  <c:y val="-0.09"/>
                </c:manualLayout>
              </c:layout>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EEA-4930-B3DB-B8688B5F0494}"/>
                </c:ext>
              </c:extLst>
            </c:dLbl>
            <c:dLbl>
              <c:idx val="7"/>
              <c:layout>
                <c:manualLayout>
                  <c:x val="6.6307498151091122E-3"/>
                  <c:y val="-5.6666666666666789E-2"/>
                </c:manualLayout>
              </c:layout>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EEA-4930-B3DB-B8688B5F0494}"/>
                </c:ext>
              </c:extLst>
            </c:dLbl>
            <c:dLbl>
              <c:idx val="9"/>
              <c:layout>
                <c:manualLayout>
                  <c:x val="3.204862410636071E-2"/>
                  <c:y val="-5.1666666666666791E-2"/>
                </c:manualLayout>
              </c:layout>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EEA-4930-B3DB-B8688B5F0494}"/>
                </c:ext>
              </c:extLst>
            </c:dLbl>
            <c:dLbl>
              <c:idx val="10"/>
              <c:layout>
                <c:manualLayout>
                  <c:x val="-2.5328550607718662E-2"/>
                  <c:y val="1.4999999999999878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022-4DEC-8CCA-89E57EE3C6D5}"/>
                </c:ext>
              </c:extLst>
            </c:dLbl>
            <c:dLbl>
              <c:idx val="11"/>
              <c:layout>
                <c:manualLayout>
                  <c:x val="-1.3566986193128711E-2"/>
                  <c:y val="-4.4999999999999998E-2"/>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022-4DEC-8CCA-89E57EE3C6D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name_confidentiality!$C$129:$N$129</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name_confidentiality!$C$132:$N$132</c:f>
              <c:numCache>
                <c:formatCode>0.00%</c:formatCode>
                <c:ptCount val="12"/>
                <c:pt idx="0">
                  <c:v>6.6666666666666662E-3</c:v>
                </c:pt>
                <c:pt idx="1">
                  <c:v>3.8666666666666669E-2</c:v>
                </c:pt>
                <c:pt idx="2">
                  <c:v>9.3333333333333341E-3</c:v>
                </c:pt>
                <c:pt idx="3">
                  <c:v>2.7999999999999997E-2</c:v>
                </c:pt>
                <c:pt idx="4">
                  <c:v>0</c:v>
                </c:pt>
                <c:pt idx="5">
                  <c:v>0</c:v>
                </c:pt>
                <c:pt idx="6">
                  <c:v>1.3333333333333333E-3</c:v>
                </c:pt>
                <c:pt idx="7">
                  <c:v>1.3333333333333333E-3</c:v>
                </c:pt>
                <c:pt idx="8">
                  <c:v>0.04</c:v>
                </c:pt>
                <c:pt idx="9">
                  <c:v>4.0000000000000001E-3</c:v>
                </c:pt>
                <c:pt idx="10">
                  <c:v>0</c:v>
                </c:pt>
                <c:pt idx="11">
                  <c:v>5.3333333333333332E-3</c:v>
                </c:pt>
              </c:numCache>
            </c:numRef>
          </c:val>
          <c:extLst xmlns:c15="http://schemas.microsoft.com/office/drawing/2012/chart">
            <c:ext xmlns:c16="http://schemas.microsoft.com/office/drawing/2014/chart" uri="{C3380CC4-5D6E-409C-BE32-E72D297353CC}">
              <c16:uniqueId val="{00000007-B6E8-4D29-9C24-A509AAFCA8EC}"/>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3"/>
                <c:order val="3"/>
                <c:tx>
                  <c:strRef>
                    <c:extLst>
                      <c:ext uri="{02D57815-91ED-43cb-92C2-25804820EDAC}">
                        <c15:formulaRef>
                          <c15:sqref>name_confidentiality!$B$133</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name_confidentiality!$C$129:$N$129</c15:sqref>
                        </c15:formulaRef>
                      </c:ext>
                    </c:extLst>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extLst>
                      <c:ext uri="{02D57815-91ED-43cb-92C2-25804820EDAC}">
                        <c15:formulaRef>
                          <c15:sqref>name_confidentiality!$C$133:$N$133</c15:sqref>
                        </c15:formulaRef>
                      </c:ext>
                    </c:extLst>
                    <c:numCache>
                      <c:formatCode>0.00%</c:formatCode>
                      <c:ptCount val="12"/>
                      <c:pt idx="0">
                        <c:v>0.33066666666666666</c:v>
                      </c:pt>
                      <c:pt idx="1">
                        <c:v>0.20933333333333332</c:v>
                      </c:pt>
                      <c:pt idx="2">
                        <c:v>9.7333333333333327E-2</c:v>
                      </c:pt>
                      <c:pt idx="3">
                        <c:v>6.133333333333333E-2</c:v>
                      </c:pt>
                      <c:pt idx="4">
                        <c:v>5.6000000000000001E-2</c:v>
                      </c:pt>
                      <c:pt idx="5">
                        <c:v>5.333333333333333E-2</c:v>
                      </c:pt>
                      <c:pt idx="6">
                        <c:v>4.7999999999999994E-2</c:v>
                      </c:pt>
                      <c:pt idx="7">
                        <c:v>4.8000000000000008E-2</c:v>
                      </c:pt>
                      <c:pt idx="8">
                        <c:v>4.1333333333333333E-2</c:v>
                      </c:pt>
                      <c:pt idx="9">
                        <c:v>1.8666666666666668E-2</c:v>
                      </c:pt>
                      <c:pt idx="10">
                        <c:v>1.4666666666666666E-2</c:v>
                      </c:pt>
                      <c:pt idx="11">
                        <c:v>2.1333333333333333E-2</c:v>
                      </c:pt>
                    </c:numCache>
                  </c:numRef>
                </c:val>
                <c:extLst>
                  <c:ext xmlns:c16="http://schemas.microsoft.com/office/drawing/2014/chart" uri="{C3380CC4-5D6E-409C-BE32-E72D297353CC}">
                    <c16:uniqueId val="{00000004-CEEA-4930-B3DB-B8688B5F0494}"/>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2400" b="1">
                <a:latin typeface="+mj-lt"/>
              </a:rPr>
              <a:t>RELACIÓN NOMBRE DE OBJETO/FECHA DE MODIFICACIÓN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name_modified!$B$106</c:f>
              <c:strCache>
                <c:ptCount val="1"/>
                <c:pt idx="0">
                  <c:v>2023</c:v>
                </c:pt>
              </c:strCache>
            </c:strRef>
          </c:tx>
          <c:spPr>
            <a:solidFill>
              <a:schemeClr val="accent1"/>
            </a:solidFill>
            <a:ln>
              <a:noFill/>
            </a:ln>
            <a:effectLst/>
          </c:spPr>
          <c:invertIfNegative val="0"/>
          <c:dLbls>
            <c:dLbl>
              <c:idx val="6"/>
              <c:layout>
                <c:manualLayout>
                  <c:x val="-3.165630111730007E-2"/>
                  <c:y val="-4.166666666666666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7C3-461F-9556-8BD152E7CE00}"/>
                </c:ext>
              </c:extLst>
            </c:dLbl>
            <c:dLbl>
              <c:idx val="10"/>
              <c:layout>
                <c:manualLayout>
                  <c:x val="3.0148858206952445E-3"/>
                  <c:y val="-5.0000000000001224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7C3-461F-9556-8BD152E7CE00}"/>
                </c:ext>
              </c:extLst>
            </c:dLbl>
            <c:dLbl>
              <c:idx val="11"/>
              <c:layout>
                <c:manualLayout>
                  <c:x val="-1.1054453640557461E-16"/>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7C3-461F-9556-8BD152E7CE00}"/>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name_modified!$C$105:$N$105</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name_modified!$C$106:$N$106</c:f>
              <c:numCache>
                <c:formatCode>0.00%</c:formatCode>
                <c:ptCount val="12"/>
                <c:pt idx="0">
                  <c:v>0.16533333333333336</c:v>
                </c:pt>
                <c:pt idx="1">
                  <c:v>9.4666666666666663E-2</c:v>
                </c:pt>
                <c:pt idx="2">
                  <c:v>4.4000000000000004E-2</c:v>
                </c:pt>
                <c:pt idx="3">
                  <c:v>2.9333333333333333E-2</c:v>
                </c:pt>
                <c:pt idx="4">
                  <c:v>3.6000000000000004E-2</c:v>
                </c:pt>
                <c:pt idx="5">
                  <c:v>8.0000000000000002E-3</c:v>
                </c:pt>
                <c:pt idx="6">
                  <c:v>2.6666666666666665E-2</c:v>
                </c:pt>
                <c:pt idx="7">
                  <c:v>2.6666666666666665E-2</c:v>
                </c:pt>
                <c:pt idx="8">
                  <c:v>0.02</c:v>
                </c:pt>
                <c:pt idx="9">
                  <c:v>1.4666666666666666E-2</c:v>
                </c:pt>
                <c:pt idx="10">
                  <c:v>1.2E-2</c:v>
                </c:pt>
                <c:pt idx="11">
                  <c:v>1.2E-2</c:v>
                </c:pt>
              </c:numCache>
            </c:numRef>
          </c:val>
          <c:extLst>
            <c:ext xmlns:c16="http://schemas.microsoft.com/office/drawing/2014/chart" uri="{C3380CC4-5D6E-409C-BE32-E72D297353CC}">
              <c16:uniqueId val="{00000003-B7C3-461F-9556-8BD152E7CE00}"/>
            </c:ext>
          </c:extLst>
        </c:ser>
        <c:ser>
          <c:idx val="1"/>
          <c:order val="1"/>
          <c:tx>
            <c:strRef>
              <c:f>name_modified!$B$107</c:f>
              <c:strCache>
                <c:ptCount val="1"/>
                <c:pt idx="0">
                  <c:v>2022</c:v>
                </c:pt>
              </c:strCache>
            </c:strRef>
          </c:tx>
          <c:spPr>
            <a:solidFill>
              <a:schemeClr val="accent3"/>
            </a:solidFill>
            <a:ln>
              <a:noFill/>
            </a:ln>
            <a:effectLst/>
          </c:spPr>
          <c:invertIfNegative val="0"/>
          <c:dLbls>
            <c:dLbl>
              <c:idx val="9"/>
              <c:layout>
                <c:manualLayout>
                  <c:x val="-1.9892249445327335E-2"/>
                  <c:y val="-3.5000000000000003E-2"/>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7C3-461F-9556-8BD152E7CE00}"/>
                </c:ext>
              </c:extLst>
            </c:dLbl>
            <c:dLbl>
              <c:idx val="10"/>
              <c:layout>
                <c:manualLayout>
                  <c:x val="-3.6932351303516853E-2"/>
                  <c:y val="-0.04"/>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7C3-461F-9556-8BD152E7CE00}"/>
                </c:ext>
              </c:extLst>
            </c:dLbl>
            <c:dLbl>
              <c:idx val="11"/>
              <c:layout>
                <c:manualLayout>
                  <c:x val="-1.3566986193128711E-2"/>
                  <c:y val="-4.4999999999999998E-2"/>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7C3-461F-9556-8BD152E7CE0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name_modified!$C$105:$N$105</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name_modified!$C$107:$N$107</c:f>
              <c:numCache>
                <c:formatCode>0.00%</c:formatCode>
                <c:ptCount val="12"/>
                <c:pt idx="0">
                  <c:v>0.16533333333333336</c:v>
                </c:pt>
                <c:pt idx="1">
                  <c:v>0.11466666666666667</c:v>
                </c:pt>
                <c:pt idx="2">
                  <c:v>5.333333333333333E-2</c:v>
                </c:pt>
                <c:pt idx="3">
                  <c:v>3.2000000000000001E-2</c:v>
                </c:pt>
                <c:pt idx="4">
                  <c:v>0.02</c:v>
                </c:pt>
                <c:pt idx="5">
                  <c:v>4.533333333333333E-2</c:v>
                </c:pt>
                <c:pt idx="6">
                  <c:v>2.1333333333333333E-2</c:v>
                </c:pt>
                <c:pt idx="7">
                  <c:v>2.1333333333333333E-2</c:v>
                </c:pt>
                <c:pt idx="8">
                  <c:v>2.1333333333333333E-2</c:v>
                </c:pt>
                <c:pt idx="9">
                  <c:v>4.0000000000000001E-3</c:v>
                </c:pt>
                <c:pt idx="10">
                  <c:v>2.6666666666666666E-3</c:v>
                </c:pt>
                <c:pt idx="11">
                  <c:v>9.3333333333333341E-3</c:v>
                </c:pt>
              </c:numCache>
            </c:numRef>
          </c:val>
          <c:extLst>
            <c:ext xmlns:c16="http://schemas.microsoft.com/office/drawing/2014/chart" uri="{C3380CC4-5D6E-409C-BE32-E72D297353CC}">
              <c16:uniqueId val="{00000006-B7C3-461F-9556-8BD152E7CE00}"/>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2"/>
                <c:order val="2"/>
                <c:tx>
                  <c:strRef>
                    <c:extLst>
                      <c:ext uri="{02D57815-91ED-43cb-92C2-25804820EDAC}">
                        <c15:formulaRef>
                          <c15:sqref>name_modified!$B$108</c15:sqref>
                        </c15:formulaRef>
                      </c:ext>
                    </c:extLst>
                    <c:strCache>
                      <c:ptCount val="1"/>
                      <c:pt idx="0">
                        <c:v>TOTAL </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name_modified!$C$105:$N$105</c15:sqref>
                        </c15:formulaRef>
                      </c:ext>
                    </c:extLst>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extLst>
                      <c:ext uri="{02D57815-91ED-43cb-92C2-25804820EDAC}">
                        <c15:formulaRef>
                          <c15:sqref>name_modified!$C$108:$N$108</c15:sqref>
                        </c15:formulaRef>
                      </c:ext>
                    </c:extLst>
                    <c:numCache>
                      <c:formatCode>0.00%</c:formatCode>
                      <c:ptCount val="12"/>
                      <c:pt idx="0">
                        <c:v>0.33066666666666672</c:v>
                      </c:pt>
                      <c:pt idx="1">
                        <c:v>0.20933333333333332</c:v>
                      </c:pt>
                      <c:pt idx="2">
                        <c:v>9.7333333333333327E-2</c:v>
                      </c:pt>
                      <c:pt idx="3">
                        <c:v>6.1333333333333337E-2</c:v>
                      </c:pt>
                      <c:pt idx="4">
                        <c:v>5.6000000000000008E-2</c:v>
                      </c:pt>
                      <c:pt idx="5">
                        <c:v>5.333333333333333E-2</c:v>
                      </c:pt>
                      <c:pt idx="6">
                        <c:v>4.8000000000000001E-2</c:v>
                      </c:pt>
                      <c:pt idx="7">
                        <c:v>4.8000000000000001E-2</c:v>
                      </c:pt>
                      <c:pt idx="8">
                        <c:v>4.1333333333333333E-2</c:v>
                      </c:pt>
                      <c:pt idx="9">
                        <c:v>1.8666666666666665E-2</c:v>
                      </c:pt>
                      <c:pt idx="10">
                        <c:v>1.4666666666666666E-2</c:v>
                      </c:pt>
                      <c:pt idx="11">
                        <c:v>2.1333333333333336E-2</c:v>
                      </c:pt>
                    </c:numCache>
                  </c:numRef>
                </c:val>
                <c:extLst>
                  <c:ext xmlns:c16="http://schemas.microsoft.com/office/drawing/2014/chart" uri="{C3380CC4-5D6E-409C-BE32-E72D297353CC}">
                    <c16:uniqueId val="{00000007-B7C3-461F-9556-8BD152E7CE00}"/>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2400" b="1">
                <a:latin typeface="+mj-lt"/>
              </a:rPr>
              <a:t>RELACIÓN NOMBRE DE OBJETO/IMPACTO DE INTEGRIDAD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name_integrity!$B$130</c:f>
              <c:strCache>
                <c:ptCount val="1"/>
                <c:pt idx="0">
                  <c:v>ALTO</c:v>
                </c:pt>
              </c:strCache>
            </c:strRef>
          </c:tx>
          <c:spPr>
            <a:solidFill>
              <a:schemeClr val="accent1"/>
            </a:solidFill>
            <a:ln>
              <a:noFill/>
            </a:ln>
            <a:effectLst/>
          </c:spPr>
          <c:invertIfNegative val="0"/>
          <c:dLbls>
            <c:dLbl>
              <c:idx val="6"/>
              <c:layout>
                <c:manualLayout>
                  <c:x val="-2.3367867473413694E-2"/>
                  <c:y val="-0.02"/>
                </c:manualLayout>
              </c:layout>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812-4593-804F-25AC59A24A8E}"/>
                </c:ext>
              </c:extLst>
            </c:dLbl>
            <c:dLbl>
              <c:idx val="7"/>
              <c:layout>
                <c:manualLayout>
                  <c:x val="-2.9838374167991004E-2"/>
                  <c:y val="-6.1666666666666668E-2"/>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9CA-4F60-85A4-9EAD2FC1AE7D}"/>
                </c:ext>
              </c:extLst>
            </c:dLbl>
            <c:dLbl>
              <c:idx val="8"/>
              <c:layout>
                <c:manualLayout>
                  <c:x val="3.4811436529322837E-2"/>
                  <c:y val="-9.1666666666666785E-2"/>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9CA-4F60-85A4-9EAD2FC1AE7D}"/>
                </c:ext>
              </c:extLst>
            </c:dLbl>
            <c:dLbl>
              <c:idx val="10"/>
              <c:layout>
                <c:manualLayout>
                  <c:x val="1.9591777278508807E-2"/>
                  <c:y val="-0.10166666666666667"/>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12-4593-804F-25AC59A24A8E}"/>
                </c:ext>
              </c:extLst>
            </c:dLbl>
            <c:dLbl>
              <c:idx val="11"/>
              <c:layout>
                <c:manualLayout>
                  <c:x val="-1.1054453640557461E-16"/>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812-4593-804F-25AC59A24A8E}"/>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name_integrity!$C$129:$N$129</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name_integrity!$C$130:$N$130</c:f>
              <c:numCache>
                <c:formatCode>0.00%</c:formatCode>
                <c:ptCount val="12"/>
                <c:pt idx="0">
                  <c:v>0.312</c:v>
                </c:pt>
                <c:pt idx="1">
                  <c:v>7.7333333333333337E-2</c:v>
                </c:pt>
                <c:pt idx="2">
                  <c:v>8.6666666666666656E-2</c:v>
                </c:pt>
                <c:pt idx="3">
                  <c:v>3.8666666666666669E-2</c:v>
                </c:pt>
                <c:pt idx="4">
                  <c:v>5.0666666666666665E-2</c:v>
                </c:pt>
                <c:pt idx="5">
                  <c:v>1.0666666666666666E-2</c:v>
                </c:pt>
                <c:pt idx="6">
                  <c:v>0</c:v>
                </c:pt>
                <c:pt idx="7">
                  <c:v>2.6666666666666666E-3</c:v>
                </c:pt>
                <c:pt idx="8">
                  <c:v>1.3333333333333333E-3</c:v>
                </c:pt>
                <c:pt idx="9">
                  <c:v>8.0000000000000002E-3</c:v>
                </c:pt>
                <c:pt idx="10">
                  <c:v>2.6666666666666666E-3</c:v>
                </c:pt>
                <c:pt idx="11">
                  <c:v>8.0000000000000002E-3</c:v>
                </c:pt>
              </c:numCache>
            </c:numRef>
          </c:val>
          <c:extLst>
            <c:ext xmlns:c16="http://schemas.microsoft.com/office/drawing/2014/chart" uri="{C3380CC4-5D6E-409C-BE32-E72D297353CC}">
              <c16:uniqueId val="{00000003-6812-4593-804F-25AC59A24A8E}"/>
            </c:ext>
          </c:extLst>
        </c:ser>
        <c:ser>
          <c:idx val="1"/>
          <c:order val="1"/>
          <c:tx>
            <c:strRef>
              <c:f>name_integrity!$B$131</c:f>
              <c:strCache>
                <c:ptCount val="1"/>
                <c:pt idx="0">
                  <c:v>BAJO</c:v>
                </c:pt>
              </c:strCache>
            </c:strRef>
          </c:tx>
          <c:spPr>
            <a:solidFill>
              <a:schemeClr val="accent3"/>
            </a:solidFill>
            <a:ln>
              <a:noFill/>
            </a:ln>
            <a:effectLst/>
          </c:spPr>
          <c:invertIfNegative val="0"/>
          <c:dLbls>
            <c:dLbl>
              <c:idx val="2"/>
              <c:layout>
                <c:manualLayout>
                  <c:x val="-2.5417874291251596E-2"/>
                  <c:y val="-6.1666666666666668E-2"/>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9CA-4F60-85A4-9EAD2FC1AE7D}"/>
                </c:ext>
              </c:extLst>
            </c:dLbl>
            <c:dLbl>
              <c:idx val="4"/>
              <c:layout>
                <c:manualLayout>
                  <c:x val="-2.1549936899104654E-2"/>
                  <c:y val="-7.0000000000000007E-2"/>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9CA-4F60-85A4-9EAD2FC1AE7D}"/>
                </c:ext>
              </c:extLst>
            </c:dLbl>
            <c:dLbl>
              <c:idx val="6"/>
              <c:layout>
                <c:manualLayout>
                  <c:x val="5.5256248459242601E-3"/>
                  <c:y val="-0.17166666666666666"/>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9CA-4F60-85A4-9EAD2FC1AE7D}"/>
                </c:ext>
              </c:extLst>
            </c:dLbl>
            <c:dLbl>
              <c:idx val="8"/>
              <c:layout>
                <c:manualLayout>
                  <c:x val="-2.9838374167991004E-2"/>
                  <c:y val="-7.4999999999999997E-2"/>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9CA-4F60-85A4-9EAD2FC1AE7D}"/>
                </c:ext>
              </c:extLst>
            </c:dLbl>
            <c:dLbl>
              <c:idx val="9"/>
              <c:layout>
                <c:manualLayout>
                  <c:x val="1.9892249445327335E-2"/>
                  <c:y val="-9.0000000000000122E-2"/>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9CA-4F60-85A4-9EAD2FC1AE7D}"/>
                </c:ext>
              </c:extLst>
            </c:dLbl>
            <c:dLbl>
              <c:idx val="11"/>
              <c:layout>
                <c:manualLayout>
                  <c:x val="1.8787124476142485E-2"/>
                  <c:y val="-7.4999999999999997E-2"/>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812-4593-804F-25AC59A24A8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name_integrity!$C$129:$N$129</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name_integrity!$C$131:$N$131</c:f>
              <c:numCache>
                <c:formatCode>0.00%</c:formatCode>
                <c:ptCount val="12"/>
                <c:pt idx="0">
                  <c:v>1.2E-2</c:v>
                </c:pt>
                <c:pt idx="1">
                  <c:v>4.533333333333333E-2</c:v>
                </c:pt>
                <c:pt idx="2">
                  <c:v>2.6666666666666666E-3</c:v>
                </c:pt>
                <c:pt idx="3">
                  <c:v>1.7333333333333333E-2</c:v>
                </c:pt>
                <c:pt idx="4">
                  <c:v>5.3333333333333332E-3</c:v>
                </c:pt>
                <c:pt idx="5">
                  <c:v>4.2666666666666665E-2</c:v>
                </c:pt>
                <c:pt idx="6">
                  <c:v>1.3333333333333333E-3</c:v>
                </c:pt>
                <c:pt idx="7">
                  <c:v>4.533333333333333E-2</c:v>
                </c:pt>
                <c:pt idx="8">
                  <c:v>1.3333333333333333E-3</c:v>
                </c:pt>
                <c:pt idx="9">
                  <c:v>8.0000000000000002E-3</c:v>
                </c:pt>
                <c:pt idx="10">
                  <c:v>1.2E-2</c:v>
                </c:pt>
                <c:pt idx="11">
                  <c:v>6.6666666666666662E-3</c:v>
                </c:pt>
              </c:numCache>
            </c:numRef>
          </c:val>
          <c:extLst>
            <c:ext xmlns:c16="http://schemas.microsoft.com/office/drawing/2014/chart" uri="{C3380CC4-5D6E-409C-BE32-E72D297353CC}">
              <c16:uniqueId val="{00000006-6812-4593-804F-25AC59A24A8E}"/>
            </c:ext>
          </c:extLst>
        </c:ser>
        <c:ser>
          <c:idx val="2"/>
          <c:order val="2"/>
          <c:tx>
            <c:strRef>
              <c:f>name_integrity!$B$132</c:f>
              <c:strCache>
                <c:ptCount val="1"/>
                <c:pt idx="0">
                  <c:v>NO IMPACTO</c:v>
                </c:pt>
              </c:strCache>
            </c:strRef>
          </c:tx>
          <c:spPr>
            <a:solidFill>
              <a:schemeClr val="accent5"/>
            </a:solidFill>
            <a:ln>
              <a:noFill/>
            </a:ln>
            <a:effectLst/>
          </c:spPr>
          <c:invertIfNegative val="0"/>
          <c:dLbls>
            <c:dLbl>
              <c:idx val="2"/>
              <c:layout>
                <c:manualLayout>
                  <c:x val="2.8733249198806151E-2"/>
                  <c:y val="-5.6666666666666664E-2"/>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9CA-4F60-85A4-9EAD2FC1AE7D}"/>
                </c:ext>
              </c:extLst>
            </c:dLbl>
            <c:dLbl>
              <c:idx val="3"/>
              <c:layout>
                <c:manualLayout>
                  <c:x val="1.0498687207256094E-2"/>
                  <c:y val="-0.05"/>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9CA-4F60-85A4-9EAD2FC1AE7D}"/>
                </c:ext>
              </c:extLst>
            </c:dLbl>
            <c:dLbl>
              <c:idx val="4"/>
              <c:layout>
                <c:manualLayout>
                  <c:x val="1.105124969184852E-2"/>
                  <c:y val="-1.499999999999999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9CA-4F60-85A4-9EAD2FC1AE7D}"/>
                </c:ext>
              </c:extLst>
            </c:dLbl>
            <c:dLbl>
              <c:idx val="5"/>
              <c:layout>
                <c:manualLayout>
                  <c:x val="1.2156374661033371E-2"/>
                  <c:y val="-0.0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9CA-4F60-85A4-9EAD2FC1AE7D}"/>
                </c:ext>
              </c:extLst>
            </c:dLbl>
            <c:dLbl>
              <c:idx val="7"/>
              <c:layout>
                <c:manualLayout>
                  <c:x val="1.0498687207256094E-2"/>
                  <c:y val="-2.000000000000012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9CA-4F60-85A4-9EAD2FC1AE7D}"/>
                </c:ext>
              </c:extLst>
            </c:dLbl>
            <c:dLbl>
              <c:idx val="9"/>
              <c:layout>
                <c:manualLayout>
                  <c:x val="-8.2884372688863898E-3"/>
                  <c:y val="-7.4999999999999997E-2"/>
                </c:manualLayout>
              </c:layout>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9CA-4F60-85A4-9EAD2FC1AE7D}"/>
                </c:ext>
              </c:extLst>
            </c:dLbl>
            <c:dLbl>
              <c:idx val="10"/>
              <c:layout>
                <c:manualLayout>
                  <c:x val="-2.47759881231264E-2"/>
                  <c:y val="2.1666666666666546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546-48D7-8F37-F92F5CBD02BB}"/>
                </c:ext>
              </c:extLst>
            </c:dLbl>
            <c:dLbl>
              <c:idx val="11"/>
              <c:layout>
                <c:manualLayout>
                  <c:x val="-1.3566986193128711E-2"/>
                  <c:y val="-4.4999999999999998E-2"/>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546-48D7-8F37-F92F5CBD02B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name_integrity!$C$129:$N$129</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name_integrity!$C$132:$N$132</c:f>
              <c:numCache>
                <c:formatCode>0.00%</c:formatCode>
                <c:ptCount val="12"/>
                <c:pt idx="0">
                  <c:v>6.6666666666666662E-3</c:v>
                </c:pt>
                <c:pt idx="1">
                  <c:v>8.6666666666666656E-2</c:v>
                </c:pt>
                <c:pt idx="2">
                  <c:v>8.0000000000000002E-3</c:v>
                </c:pt>
                <c:pt idx="3">
                  <c:v>5.3333333333333332E-3</c:v>
                </c:pt>
                <c:pt idx="4">
                  <c:v>0</c:v>
                </c:pt>
                <c:pt idx="5">
                  <c:v>0</c:v>
                </c:pt>
                <c:pt idx="6">
                  <c:v>4.6666666666666669E-2</c:v>
                </c:pt>
                <c:pt idx="7">
                  <c:v>0</c:v>
                </c:pt>
                <c:pt idx="8">
                  <c:v>3.8666666666666669E-2</c:v>
                </c:pt>
                <c:pt idx="9">
                  <c:v>2.6666666666666666E-3</c:v>
                </c:pt>
                <c:pt idx="10">
                  <c:v>0</c:v>
                </c:pt>
                <c:pt idx="11">
                  <c:v>6.6666666666666662E-3</c:v>
                </c:pt>
              </c:numCache>
            </c:numRef>
          </c:val>
          <c:extLst xmlns:c15="http://schemas.microsoft.com/office/drawing/2012/chart">
            <c:ext xmlns:c16="http://schemas.microsoft.com/office/drawing/2014/chart" uri="{C3380CC4-5D6E-409C-BE32-E72D297353CC}">
              <c16:uniqueId val="{00000007-6812-4593-804F-25AC59A24A8E}"/>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3"/>
                <c:order val="3"/>
                <c:tx>
                  <c:strRef>
                    <c:extLst>
                      <c:ext uri="{02D57815-91ED-43cb-92C2-25804820EDAC}">
                        <c15:formulaRef>
                          <c15:sqref>name_integrity!$B$133</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name_integrity!$C$129:$N$129</c15:sqref>
                        </c15:formulaRef>
                      </c:ext>
                    </c:extLst>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extLst>
                      <c:ext uri="{02D57815-91ED-43cb-92C2-25804820EDAC}">
                        <c15:formulaRef>
                          <c15:sqref>name_integrity!$C$133:$N$133</c15:sqref>
                        </c15:formulaRef>
                      </c:ext>
                    </c:extLst>
                    <c:numCache>
                      <c:formatCode>0.00%</c:formatCode>
                      <c:ptCount val="12"/>
                      <c:pt idx="0">
                        <c:v>0.33066666666666666</c:v>
                      </c:pt>
                      <c:pt idx="1">
                        <c:v>0.20933333333333332</c:v>
                      </c:pt>
                      <c:pt idx="2">
                        <c:v>9.7333333333333327E-2</c:v>
                      </c:pt>
                      <c:pt idx="3">
                        <c:v>6.1333333333333337E-2</c:v>
                      </c:pt>
                      <c:pt idx="4">
                        <c:v>5.6000000000000001E-2</c:v>
                      </c:pt>
                      <c:pt idx="5">
                        <c:v>5.333333333333333E-2</c:v>
                      </c:pt>
                      <c:pt idx="6">
                        <c:v>4.8000000000000001E-2</c:v>
                      </c:pt>
                      <c:pt idx="7">
                        <c:v>4.7999999999999994E-2</c:v>
                      </c:pt>
                      <c:pt idx="8">
                        <c:v>4.1333333333333333E-2</c:v>
                      </c:pt>
                      <c:pt idx="9">
                        <c:v>1.8666666666666668E-2</c:v>
                      </c:pt>
                      <c:pt idx="10">
                        <c:v>1.4666666666666666E-2</c:v>
                      </c:pt>
                      <c:pt idx="11">
                        <c:v>2.1333333333333333E-2</c:v>
                      </c:pt>
                    </c:numCache>
                  </c:numRef>
                </c:val>
                <c:extLst>
                  <c:ext xmlns:c16="http://schemas.microsoft.com/office/drawing/2014/chart" uri="{C3380CC4-5D6E-409C-BE32-E72D297353CC}">
                    <c16:uniqueId val="{00000000-29CA-4F60-85A4-9EAD2FC1AE7D}"/>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2400" b="1">
                <a:latin typeface="+mj-lt"/>
              </a:rPr>
              <a:t>RELACIÓN NOMBRE DE OBJETO/IMPACTO DE DISPONIBILIDAD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name_availability!$B$130</c:f>
              <c:strCache>
                <c:ptCount val="1"/>
                <c:pt idx="0">
                  <c:v>ALTO</c:v>
                </c:pt>
              </c:strCache>
            </c:strRef>
          </c:tx>
          <c:spPr>
            <a:solidFill>
              <a:schemeClr val="accent1"/>
            </a:solidFill>
            <a:ln>
              <a:noFill/>
            </a:ln>
            <a:effectLst/>
          </c:spPr>
          <c:invertIfNegative val="0"/>
          <c:dLbls>
            <c:dLbl>
              <c:idx val="6"/>
              <c:layout>
                <c:manualLayout>
                  <c:x val="-2.2815304988821269E-2"/>
                  <c:y val="-0.02"/>
                </c:manualLayout>
              </c:layout>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026-44B8-A0E3-4316F645901A}"/>
                </c:ext>
              </c:extLst>
            </c:dLbl>
            <c:dLbl>
              <c:idx val="7"/>
              <c:layout>
                <c:manualLayout>
                  <c:x val="3.481143652932292E-2"/>
                  <c:y val="-9.6666666666666665E-2"/>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C9-427E-8BD3-E89D82423F7F}"/>
                </c:ext>
              </c:extLst>
            </c:dLbl>
            <c:dLbl>
              <c:idx val="10"/>
              <c:layout>
                <c:manualLayout>
                  <c:x val="-8.5303465141095308E-4"/>
                  <c:y val="-0.12"/>
                </c:manualLayout>
              </c:layout>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026-44B8-A0E3-4316F645901A}"/>
                </c:ext>
              </c:extLst>
            </c:dLbl>
            <c:dLbl>
              <c:idx val="11"/>
              <c:layout>
                <c:manualLayout>
                  <c:x val="-1.1054453640557461E-16"/>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026-44B8-A0E3-4316F645901A}"/>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name_availability!$C$129:$N$129</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name_availability!$C$130:$N$130</c:f>
              <c:numCache>
                <c:formatCode>0.00%</c:formatCode>
                <c:ptCount val="12"/>
                <c:pt idx="0">
                  <c:v>0.29199999999999998</c:v>
                </c:pt>
                <c:pt idx="1">
                  <c:v>5.8666666666666666E-2</c:v>
                </c:pt>
                <c:pt idx="2">
                  <c:v>7.5999999999999998E-2</c:v>
                </c:pt>
                <c:pt idx="3">
                  <c:v>1.2E-2</c:v>
                </c:pt>
                <c:pt idx="4">
                  <c:v>4.2666666666666665E-2</c:v>
                </c:pt>
                <c:pt idx="5">
                  <c:v>4.4000000000000004E-2</c:v>
                </c:pt>
                <c:pt idx="6">
                  <c:v>0</c:v>
                </c:pt>
                <c:pt idx="7">
                  <c:v>2.6666666666666666E-3</c:v>
                </c:pt>
                <c:pt idx="8">
                  <c:v>2.9333333333333333E-2</c:v>
                </c:pt>
                <c:pt idx="9">
                  <c:v>8.0000000000000002E-3</c:v>
                </c:pt>
                <c:pt idx="10">
                  <c:v>1.3333333333333333E-3</c:v>
                </c:pt>
                <c:pt idx="11">
                  <c:v>5.3333333333333332E-3</c:v>
                </c:pt>
              </c:numCache>
            </c:numRef>
          </c:val>
          <c:extLst>
            <c:ext xmlns:c16="http://schemas.microsoft.com/office/drawing/2014/chart" uri="{C3380CC4-5D6E-409C-BE32-E72D297353CC}">
              <c16:uniqueId val="{00000003-7026-44B8-A0E3-4316F645901A}"/>
            </c:ext>
          </c:extLst>
        </c:ser>
        <c:ser>
          <c:idx val="1"/>
          <c:order val="1"/>
          <c:tx>
            <c:strRef>
              <c:f>name_availability!$B$131</c:f>
              <c:strCache>
                <c:ptCount val="1"/>
                <c:pt idx="0">
                  <c:v>BAJO</c:v>
                </c:pt>
              </c:strCache>
            </c:strRef>
          </c:tx>
          <c:spPr>
            <a:solidFill>
              <a:schemeClr val="accent3"/>
            </a:solidFill>
            <a:ln>
              <a:noFill/>
            </a:ln>
            <a:effectLst/>
          </c:spPr>
          <c:invertIfNegative val="0"/>
          <c:dLbls>
            <c:dLbl>
              <c:idx val="6"/>
              <c:layout>
                <c:manualLayout>
                  <c:x val="2.6522999260436449E-2"/>
                  <c:y val="-1.4999999999999999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C9-427E-8BD3-E89D82423F7F}"/>
                </c:ext>
              </c:extLst>
            </c:dLbl>
            <c:dLbl>
              <c:idx val="7"/>
              <c:layout>
                <c:manualLayout>
                  <c:x val="-3.1496061621768282E-2"/>
                  <c:y val="-7.166666666666667E-2"/>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EC9-427E-8BD3-E89D82423F7F}"/>
                </c:ext>
              </c:extLst>
            </c:dLbl>
            <c:dLbl>
              <c:idx val="8"/>
              <c:layout>
                <c:manualLayout>
                  <c:x val="2.8180686714213726E-2"/>
                  <c:y val="-5.5000000000000125E-2"/>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EC9-427E-8BD3-E89D82423F7F}"/>
                </c:ext>
              </c:extLst>
            </c:dLbl>
            <c:dLbl>
              <c:idx val="9"/>
              <c:layout>
                <c:manualLayout>
                  <c:x val="1.1603812176440947E-2"/>
                  <c:y val="-6.1666666666666786E-2"/>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EC9-427E-8BD3-E89D82423F7F}"/>
                </c:ext>
              </c:extLst>
            </c:dLbl>
            <c:dLbl>
              <c:idx val="10"/>
              <c:layout>
                <c:manualLayout>
                  <c:x val="1.7129437022365045E-2"/>
                  <c:y val="-9.5000000000000001E-2"/>
                </c:manualLayout>
              </c:layout>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026-44B8-A0E3-4316F645901A}"/>
                </c:ext>
              </c:extLst>
            </c:dLbl>
            <c:dLbl>
              <c:idx val="11"/>
              <c:layout>
                <c:manualLayout>
                  <c:x val="1.9892249445327175E-2"/>
                  <c:y val="-9.6666666666666665E-2"/>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026-44B8-A0E3-4316F645901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name_availability!$C$129:$N$129</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name_availability!$C$131:$N$131</c:f>
              <c:numCache>
                <c:formatCode>0.00%</c:formatCode>
                <c:ptCount val="12"/>
                <c:pt idx="0">
                  <c:v>3.0666666666666668E-2</c:v>
                </c:pt>
                <c:pt idx="1">
                  <c:v>5.7333333333333333E-2</c:v>
                </c:pt>
                <c:pt idx="2">
                  <c:v>9.3333333333333341E-3</c:v>
                </c:pt>
                <c:pt idx="3">
                  <c:v>8.0000000000000002E-3</c:v>
                </c:pt>
                <c:pt idx="4">
                  <c:v>1.2E-2</c:v>
                </c:pt>
                <c:pt idx="5">
                  <c:v>8.0000000000000002E-3</c:v>
                </c:pt>
                <c:pt idx="6">
                  <c:v>0</c:v>
                </c:pt>
                <c:pt idx="7">
                  <c:v>1.3333333333333333E-3</c:v>
                </c:pt>
                <c:pt idx="8">
                  <c:v>4.0000000000000001E-3</c:v>
                </c:pt>
                <c:pt idx="9">
                  <c:v>5.3333333333333332E-3</c:v>
                </c:pt>
                <c:pt idx="10">
                  <c:v>5.3333333333333332E-3</c:v>
                </c:pt>
                <c:pt idx="11">
                  <c:v>5.3333333333333332E-3</c:v>
                </c:pt>
              </c:numCache>
            </c:numRef>
          </c:val>
          <c:extLst>
            <c:ext xmlns:c16="http://schemas.microsoft.com/office/drawing/2014/chart" uri="{C3380CC4-5D6E-409C-BE32-E72D297353CC}">
              <c16:uniqueId val="{00000006-7026-44B8-A0E3-4316F645901A}"/>
            </c:ext>
          </c:extLst>
        </c:ser>
        <c:ser>
          <c:idx val="2"/>
          <c:order val="2"/>
          <c:tx>
            <c:strRef>
              <c:f>name_availability!$B$132</c:f>
              <c:strCache>
                <c:ptCount val="1"/>
                <c:pt idx="0">
                  <c:v>NO IMPACTO</c:v>
                </c:pt>
              </c:strCache>
            </c:strRef>
          </c:tx>
          <c:spPr>
            <a:solidFill>
              <a:schemeClr val="accent5"/>
            </a:solidFill>
            <a:ln>
              <a:noFill/>
            </a:ln>
            <a:effectLst/>
          </c:spPr>
          <c:invertIfNegative val="0"/>
          <c:dLbls>
            <c:dLbl>
              <c:idx val="4"/>
              <c:layout>
                <c:manualLayout>
                  <c:x val="2.0444811929919763E-2"/>
                  <c:y val="-4.1666666666666664E-2"/>
                </c:manualLayout>
              </c:layout>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C9-427E-8BD3-E89D82423F7F}"/>
                </c:ext>
              </c:extLst>
            </c:dLbl>
            <c:dLbl>
              <c:idx val="5"/>
              <c:layout>
                <c:manualLayout>
                  <c:x val="2.2102499383697041E-2"/>
                  <c:y val="-4.1666666666666664E-2"/>
                </c:manualLayout>
              </c:layout>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EC9-427E-8BD3-E89D82423F7F}"/>
                </c:ext>
              </c:extLst>
            </c:dLbl>
            <c:dLbl>
              <c:idx val="9"/>
              <c:layout>
                <c:manualLayout>
                  <c:x val="-2.1549936899104612E-2"/>
                  <c:y val="-4.4999999999999998E-2"/>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EC9-427E-8BD3-E89D82423F7F}"/>
                </c:ext>
              </c:extLst>
            </c:dLbl>
            <c:dLbl>
              <c:idx val="10"/>
              <c:layout>
                <c:manualLayout>
                  <c:x val="-3.6932351303516853E-2"/>
                  <c:y val="-0.04"/>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1B9-408C-A208-611F0B540439}"/>
                </c:ext>
              </c:extLst>
            </c:dLbl>
            <c:dLbl>
              <c:idx val="11"/>
              <c:layout>
                <c:manualLayout>
                  <c:x val="-1.3566986193128711E-2"/>
                  <c:y val="-4.4999999999999998E-2"/>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1B9-408C-A208-611F0B54043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name_availability!$C$129:$N$129</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name_availability!$C$132:$N$132</c:f>
              <c:numCache>
                <c:formatCode>0.00%</c:formatCode>
                <c:ptCount val="12"/>
                <c:pt idx="0">
                  <c:v>8.0000000000000002E-3</c:v>
                </c:pt>
                <c:pt idx="1">
                  <c:v>9.3333333333333338E-2</c:v>
                </c:pt>
                <c:pt idx="2">
                  <c:v>1.2E-2</c:v>
                </c:pt>
                <c:pt idx="3">
                  <c:v>4.133333333333334E-2</c:v>
                </c:pt>
                <c:pt idx="4">
                  <c:v>1.3333333333333333E-3</c:v>
                </c:pt>
                <c:pt idx="5">
                  <c:v>1.3333333333333333E-3</c:v>
                </c:pt>
                <c:pt idx="6">
                  <c:v>4.8000000000000001E-2</c:v>
                </c:pt>
                <c:pt idx="7">
                  <c:v>4.4000000000000004E-2</c:v>
                </c:pt>
                <c:pt idx="8">
                  <c:v>8.0000000000000002E-3</c:v>
                </c:pt>
                <c:pt idx="9">
                  <c:v>5.3333333333333332E-3</c:v>
                </c:pt>
                <c:pt idx="10">
                  <c:v>8.0000000000000002E-3</c:v>
                </c:pt>
                <c:pt idx="11">
                  <c:v>1.0666666666666666E-2</c:v>
                </c:pt>
              </c:numCache>
            </c:numRef>
          </c:val>
          <c:extLst xmlns:c15="http://schemas.microsoft.com/office/drawing/2012/chart">
            <c:ext xmlns:c16="http://schemas.microsoft.com/office/drawing/2014/chart" uri="{C3380CC4-5D6E-409C-BE32-E72D297353CC}">
              <c16:uniqueId val="{00000007-7026-44B8-A0E3-4316F645901A}"/>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3"/>
                <c:order val="3"/>
                <c:tx>
                  <c:strRef>
                    <c:extLst>
                      <c:ext uri="{02D57815-91ED-43cb-92C2-25804820EDAC}">
                        <c15:formulaRef>
                          <c15:sqref>name_availability!$B$133</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name_availability!$C$129:$N$129</c15:sqref>
                        </c15:formulaRef>
                      </c:ext>
                    </c:extLst>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extLst>
                      <c:ext uri="{02D57815-91ED-43cb-92C2-25804820EDAC}">
                        <c15:formulaRef>
                          <c15:sqref>name_availability!$C$133:$N$133</c15:sqref>
                        </c15:formulaRef>
                      </c:ext>
                    </c:extLst>
                    <c:numCache>
                      <c:formatCode>0.00%</c:formatCode>
                      <c:ptCount val="12"/>
                      <c:pt idx="0">
                        <c:v>0.33066666666666666</c:v>
                      </c:pt>
                      <c:pt idx="1">
                        <c:v>0.20933333333333332</c:v>
                      </c:pt>
                      <c:pt idx="2">
                        <c:v>9.7333333333333327E-2</c:v>
                      </c:pt>
                      <c:pt idx="3">
                        <c:v>6.1333333333333337E-2</c:v>
                      </c:pt>
                      <c:pt idx="4">
                        <c:v>5.6000000000000001E-2</c:v>
                      </c:pt>
                      <c:pt idx="5">
                        <c:v>5.3333333333333337E-2</c:v>
                      </c:pt>
                      <c:pt idx="6">
                        <c:v>4.8000000000000001E-2</c:v>
                      </c:pt>
                      <c:pt idx="7">
                        <c:v>4.8000000000000001E-2</c:v>
                      </c:pt>
                      <c:pt idx="8">
                        <c:v>4.1333333333333333E-2</c:v>
                      </c:pt>
                      <c:pt idx="9">
                        <c:v>1.8666666666666665E-2</c:v>
                      </c:pt>
                      <c:pt idx="10">
                        <c:v>1.4666666666666666E-2</c:v>
                      </c:pt>
                      <c:pt idx="11">
                        <c:v>2.1333333333333333E-2</c:v>
                      </c:pt>
                    </c:numCache>
                  </c:numRef>
                </c:val>
                <c:extLst>
                  <c:ext xmlns:c16="http://schemas.microsoft.com/office/drawing/2014/chart" uri="{C3380CC4-5D6E-409C-BE32-E72D297353CC}">
                    <c16:uniqueId val="{00000000-FEC9-427E-8BD3-E89D82423F7F}"/>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2400" b="1">
                <a:latin typeface="+mj-lt"/>
              </a:rPr>
              <a:t>RELACIÓN NOMBRE DE OBJETO/COMPLEJIDAD DE ATAQUE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2.6855015348619504E-2"/>
          <c:y val="9.547086614173228E-2"/>
          <c:w val="0.9643039848979017"/>
          <c:h val="0.78090905511811026"/>
        </c:manualLayout>
      </c:layout>
      <c:barChart>
        <c:barDir val="col"/>
        <c:grouping val="stacked"/>
        <c:varyColors val="0"/>
        <c:ser>
          <c:idx val="0"/>
          <c:order val="0"/>
          <c:tx>
            <c:strRef>
              <c:f>name_accesscomplexity!$B$106</c:f>
              <c:strCache>
                <c:ptCount val="1"/>
                <c:pt idx="0">
                  <c:v>ALTA</c:v>
                </c:pt>
              </c:strCache>
            </c:strRef>
          </c:tx>
          <c:spPr>
            <a:solidFill>
              <a:schemeClr val="accent1"/>
            </a:solidFill>
            <a:ln>
              <a:noFill/>
            </a:ln>
            <a:effectLst/>
          </c:spPr>
          <c:invertIfNegative val="0"/>
          <c:dLbls>
            <c:dLbl>
              <c:idx val="1"/>
              <c:layout>
                <c:manualLayout>
                  <c:x val="-2.8180686714213747E-2"/>
                  <c:y val="-8.500000000000011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92A-4249-AE6E-29DFC86B434C}"/>
                </c:ext>
              </c:extLst>
            </c:dLbl>
            <c:dLbl>
              <c:idx val="3"/>
              <c:layout>
                <c:manualLayout>
                  <c:x val="-2.9838374167991004E-2"/>
                  <c:y val="-5.1666666666666666E-2"/>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92A-4249-AE6E-29DFC86B434C}"/>
                </c:ext>
              </c:extLst>
            </c:dLbl>
            <c:dLbl>
              <c:idx val="4"/>
              <c:layout>
                <c:manualLayout>
                  <c:x val="-2.762812422962134E-2"/>
                  <c:y val="-0.0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92A-4249-AE6E-29DFC86B434C}"/>
                </c:ext>
              </c:extLst>
            </c:dLbl>
            <c:dLbl>
              <c:idx val="5"/>
              <c:layout>
                <c:manualLayout>
                  <c:x val="-2.597043677584402E-2"/>
                  <c:y val="-1.6666666666666788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92A-4249-AE6E-29DFC86B434C}"/>
                </c:ext>
              </c:extLst>
            </c:dLbl>
            <c:dLbl>
              <c:idx val="6"/>
              <c:layout>
                <c:manualLayout>
                  <c:x val="-3.165630111730007E-2"/>
                  <c:y val="-4.166666666666666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92A-4249-AE6E-29DFC86B434C}"/>
                </c:ext>
              </c:extLst>
            </c:dLbl>
            <c:dLbl>
              <c:idx val="7"/>
              <c:layout>
                <c:manualLayout>
                  <c:x val="-2.4865311806659171E-2"/>
                  <c:y val="-0.0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92A-4249-AE6E-29DFC86B434C}"/>
                </c:ext>
              </c:extLst>
            </c:dLbl>
            <c:dLbl>
              <c:idx val="8"/>
              <c:layout>
                <c:manualLayout>
                  <c:x val="-3.4811436529322753E-2"/>
                  <c:y val="-8.666666666666679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92A-4249-AE6E-29DFC86B434C}"/>
                </c:ext>
              </c:extLst>
            </c:dLbl>
            <c:dLbl>
              <c:idx val="9"/>
              <c:layout>
                <c:manualLayout>
                  <c:x val="-2.6522999260436449E-2"/>
                  <c:y val="-2.1666666666666789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92A-4249-AE6E-29DFC86B434C}"/>
                </c:ext>
              </c:extLst>
            </c:dLbl>
            <c:dLbl>
              <c:idx val="10"/>
              <c:layout>
                <c:manualLayout>
                  <c:x val="2.3459714670655791E-2"/>
                  <c:y val="-1.8333333333333333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92A-4249-AE6E-29DFC86B434C}"/>
                </c:ext>
              </c:extLst>
            </c:dLbl>
            <c:dLbl>
              <c:idx val="11"/>
              <c:layout>
                <c:manualLayout>
                  <c:x val="-1.1054453640557461E-16"/>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2A-4249-AE6E-29DFC86B434C}"/>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name_accesscomplexity!$C$105:$N$105</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name_accesscomplexity!$C$106:$N$106</c:f>
              <c:numCache>
                <c:formatCode>0.00%</c:formatCode>
                <c:ptCount val="12"/>
                <c:pt idx="0">
                  <c:v>3.7333333333333336E-2</c:v>
                </c:pt>
                <c:pt idx="1">
                  <c:v>6.6666666666666662E-3</c:v>
                </c:pt>
                <c:pt idx="2">
                  <c:v>2.1333333333333333E-2</c:v>
                </c:pt>
                <c:pt idx="3">
                  <c:v>4.0000000000000001E-3</c:v>
                </c:pt>
                <c:pt idx="4">
                  <c:v>0</c:v>
                </c:pt>
                <c:pt idx="5">
                  <c:v>0</c:v>
                </c:pt>
                <c:pt idx="6">
                  <c:v>6.6666666666666662E-3</c:v>
                </c:pt>
                <c:pt idx="7">
                  <c:v>0</c:v>
                </c:pt>
                <c:pt idx="8">
                  <c:v>5.3333333333333332E-3</c:v>
                </c:pt>
                <c:pt idx="9">
                  <c:v>0</c:v>
                </c:pt>
                <c:pt idx="10">
                  <c:v>0</c:v>
                </c:pt>
                <c:pt idx="11">
                  <c:v>1.0666666666666666E-2</c:v>
                </c:pt>
              </c:numCache>
            </c:numRef>
          </c:val>
          <c:extLst>
            <c:ext xmlns:c16="http://schemas.microsoft.com/office/drawing/2014/chart" uri="{C3380CC4-5D6E-409C-BE32-E72D297353CC}">
              <c16:uniqueId val="{00000003-892A-4249-AE6E-29DFC86B434C}"/>
            </c:ext>
          </c:extLst>
        </c:ser>
        <c:ser>
          <c:idx val="1"/>
          <c:order val="1"/>
          <c:tx>
            <c:strRef>
              <c:f>name_accesscomplexity!$B$107</c:f>
              <c:strCache>
                <c:ptCount val="1"/>
                <c:pt idx="0">
                  <c:v>BAJA</c:v>
                </c:pt>
              </c:strCache>
            </c:strRef>
          </c:tx>
          <c:spPr>
            <a:solidFill>
              <a:schemeClr val="accent3"/>
            </a:solidFill>
            <a:ln>
              <a:noFill/>
            </a:ln>
            <a:effectLst/>
          </c:spPr>
          <c:invertIfNegative val="0"/>
          <c:dLbls>
            <c:dLbl>
              <c:idx val="9"/>
              <c:layout>
                <c:manualLayout>
                  <c:x val="-8.852005146883387E-3"/>
                  <c:y val="-5.5000000000000125E-2"/>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92A-4249-AE6E-29DFC86B434C}"/>
                </c:ext>
              </c:extLst>
            </c:dLbl>
            <c:dLbl>
              <c:idx val="10"/>
              <c:layout>
                <c:manualLayout>
                  <c:x val="-3.6932351303516853E-2"/>
                  <c:y val="-0.04"/>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92A-4249-AE6E-29DFC86B434C}"/>
                </c:ext>
              </c:extLst>
            </c:dLbl>
            <c:dLbl>
              <c:idx val="11"/>
              <c:layout>
                <c:manualLayout>
                  <c:x val="-1.3566986193128711E-2"/>
                  <c:y val="-4.4999999999999998E-2"/>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92A-4249-AE6E-29DFC86B434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name_accesscomplexity!$C$105:$N$105</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name_accesscomplexity!$C$107:$N$107</c:f>
              <c:numCache>
                <c:formatCode>0.00%</c:formatCode>
                <c:ptCount val="12"/>
                <c:pt idx="0">
                  <c:v>0.29333333333333333</c:v>
                </c:pt>
                <c:pt idx="1">
                  <c:v>0.20266666666666666</c:v>
                </c:pt>
                <c:pt idx="2">
                  <c:v>7.5999999999999998E-2</c:v>
                </c:pt>
                <c:pt idx="3">
                  <c:v>5.7333333333333333E-2</c:v>
                </c:pt>
                <c:pt idx="4">
                  <c:v>5.5999999999999994E-2</c:v>
                </c:pt>
                <c:pt idx="5">
                  <c:v>5.333333333333333E-2</c:v>
                </c:pt>
                <c:pt idx="6">
                  <c:v>4.133333333333334E-2</c:v>
                </c:pt>
                <c:pt idx="7">
                  <c:v>4.8000000000000001E-2</c:v>
                </c:pt>
                <c:pt idx="8">
                  <c:v>3.6000000000000004E-2</c:v>
                </c:pt>
                <c:pt idx="9">
                  <c:v>1.8666666666666668E-2</c:v>
                </c:pt>
                <c:pt idx="10">
                  <c:v>1.4666666666666666E-2</c:v>
                </c:pt>
                <c:pt idx="11">
                  <c:v>1.0666666666666666E-2</c:v>
                </c:pt>
              </c:numCache>
            </c:numRef>
          </c:val>
          <c:extLst>
            <c:ext xmlns:c16="http://schemas.microsoft.com/office/drawing/2014/chart" uri="{C3380CC4-5D6E-409C-BE32-E72D297353CC}">
              <c16:uniqueId val="{00000007-892A-4249-AE6E-29DFC86B434C}"/>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2"/>
                <c:order val="2"/>
                <c:tx>
                  <c:strRef>
                    <c:extLst>
                      <c:ext uri="{02D57815-91ED-43cb-92C2-25804820EDAC}">
                        <c15:formulaRef>
                          <c15:sqref>name_accesscomplexity!$B$108</c15:sqref>
                        </c15:formulaRef>
                      </c:ext>
                    </c:extLst>
                    <c:strCache>
                      <c:ptCount val="1"/>
                      <c:pt idx="0">
                        <c:v>TOTAL </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name_accesscomplexity!$C$105:$N$105</c15:sqref>
                        </c15:formulaRef>
                      </c:ext>
                    </c:extLst>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extLst>
                      <c:ext uri="{02D57815-91ED-43cb-92C2-25804820EDAC}">
                        <c15:formulaRef>
                          <c15:sqref>name_accesscomplexity!$C$108:$N$108</c15:sqref>
                        </c15:formulaRef>
                      </c:ext>
                    </c:extLst>
                    <c:numCache>
                      <c:formatCode>0.00%</c:formatCode>
                      <c:ptCount val="12"/>
                      <c:pt idx="0">
                        <c:v>0.33066666666666666</c:v>
                      </c:pt>
                      <c:pt idx="1">
                        <c:v>0.20933333333333332</c:v>
                      </c:pt>
                      <c:pt idx="2">
                        <c:v>9.7333333333333327E-2</c:v>
                      </c:pt>
                      <c:pt idx="3">
                        <c:v>6.1333333333333337E-2</c:v>
                      </c:pt>
                      <c:pt idx="4">
                        <c:v>5.5999999999999994E-2</c:v>
                      </c:pt>
                      <c:pt idx="5">
                        <c:v>5.333333333333333E-2</c:v>
                      </c:pt>
                      <c:pt idx="6">
                        <c:v>4.8000000000000008E-2</c:v>
                      </c:pt>
                      <c:pt idx="7">
                        <c:v>4.8000000000000001E-2</c:v>
                      </c:pt>
                      <c:pt idx="8">
                        <c:v>4.133333333333334E-2</c:v>
                      </c:pt>
                      <c:pt idx="9">
                        <c:v>1.8666666666666668E-2</c:v>
                      </c:pt>
                      <c:pt idx="10">
                        <c:v>1.4666666666666666E-2</c:v>
                      </c:pt>
                      <c:pt idx="11">
                        <c:v>2.1333333333333333E-2</c:v>
                      </c:pt>
                    </c:numCache>
                  </c:numRef>
                </c:val>
                <c:extLst>
                  <c:ext xmlns:c16="http://schemas.microsoft.com/office/drawing/2014/chart" uri="{C3380CC4-5D6E-409C-BE32-E72D297353CC}">
                    <c16:uniqueId val="{00000008-892A-4249-AE6E-29DFC86B434C}"/>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s-ES" sz="2400" b="1">
                <a:latin typeface="+mj-lt"/>
              </a:rPr>
              <a:t>RELACIÓN IMPACTO DE COMPLEJIDAD DE ATAQUE/IMPACTO CONFIDENCIALIDAD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accesscomplexity_confidentialit!$B$52</c:f>
              <c:strCache>
                <c:ptCount val="1"/>
                <c:pt idx="0">
                  <c:v>ALTO</c:v>
                </c:pt>
              </c:strCache>
            </c:strRef>
          </c:tx>
          <c:spPr>
            <a:solidFill>
              <a:schemeClr val="accent1"/>
            </a:solidFill>
            <a:ln>
              <a:noFill/>
            </a:ln>
            <a:effectLst/>
          </c:spPr>
          <c:invertIfNegative val="0"/>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0-A11C-45B8-AB84-3A01C9379B33}"/>
                </c:ext>
              </c:extLst>
            </c:dLbl>
            <c:dLbl>
              <c:idx val="1"/>
              <c:numFmt formatCode="0%" sourceLinked="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1-A11C-45B8-AB84-3A01C9379B33}"/>
                </c:ext>
              </c:extLst>
            </c:dLbl>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accesscomplexity_confidentialit!$C$51:$D$51</c:f>
              <c:strCache>
                <c:ptCount val="2"/>
                <c:pt idx="0">
                  <c:v>ALTA</c:v>
                </c:pt>
                <c:pt idx="1">
                  <c:v>BAJA</c:v>
                </c:pt>
              </c:strCache>
            </c:strRef>
          </c:cat>
          <c:val>
            <c:numRef>
              <c:f>accesscomplexity_confidentialit!$C$52:$D$52</c:f>
              <c:numCache>
                <c:formatCode>0.00%</c:formatCode>
                <c:ptCount val="2"/>
                <c:pt idx="0">
                  <c:v>6.6666666666666666E-2</c:v>
                </c:pt>
                <c:pt idx="1">
                  <c:v>0.60399999999999998</c:v>
                </c:pt>
              </c:numCache>
            </c:numRef>
          </c:val>
          <c:extLst>
            <c:ext xmlns:c16="http://schemas.microsoft.com/office/drawing/2014/chart" uri="{C3380CC4-5D6E-409C-BE32-E72D297353CC}">
              <c16:uniqueId val="{00000002-A11C-45B8-AB84-3A01C9379B33}"/>
            </c:ext>
          </c:extLst>
        </c:ser>
        <c:ser>
          <c:idx val="1"/>
          <c:order val="1"/>
          <c:tx>
            <c:strRef>
              <c:f>accesscomplexity_confidentialit!$B$53</c:f>
              <c:strCache>
                <c:ptCount val="1"/>
                <c:pt idx="0">
                  <c:v>BAJO</c:v>
                </c:pt>
              </c:strCache>
            </c:strRef>
          </c:tx>
          <c:spPr>
            <a:solidFill>
              <a:schemeClr val="accent3"/>
            </a:solidFill>
            <a:ln>
              <a:noFill/>
            </a:ln>
            <a:effectLst/>
          </c:spPr>
          <c:invertIfNegative val="0"/>
          <c:dLbls>
            <c:dLbl>
              <c:idx val="0"/>
              <c:layout>
                <c:manualLayout>
                  <c:x val="-3.0443973278554939E-2"/>
                  <c:y val="-0.20833333333333334"/>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11C-45B8-AB84-3A01C9379B33}"/>
                </c:ext>
              </c:extLst>
            </c:dLbl>
            <c:dLbl>
              <c:idx val="1"/>
              <c:layout>
                <c:manualLayout>
                  <c:x val="-1.014799109285155E-2"/>
                  <c:y val="-3.3333333333333943E-3"/>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11C-45B8-AB84-3A01C9379B3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accesscomplexity_confidentialit!$C$51:$D$51</c:f>
              <c:strCache>
                <c:ptCount val="2"/>
                <c:pt idx="0">
                  <c:v>ALTA</c:v>
                </c:pt>
                <c:pt idx="1">
                  <c:v>BAJA</c:v>
                </c:pt>
              </c:strCache>
            </c:strRef>
          </c:cat>
          <c:val>
            <c:numRef>
              <c:f>accesscomplexity_confidentialit!$C$53:$D$53</c:f>
              <c:numCache>
                <c:formatCode>0.00%</c:formatCode>
                <c:ptCount val="2"/>
                <c:pt idx="0">
                  <c:v>1.6E-2</c:v>
                </c:pt>
                <c:pt idx="1">
                  <c:v>0.17866666666666667</c:v>
                </c:pt>
              </c:numCache>
            </c:numRef>
          </c:val>
          <c:extLst>
            <c:ext xmlns:c16="http://schemas.microsoft.com/office/drawing/2014/chart" uri="{C3380CC4-5D6E-409C-BE32-E72D297353CC}">
              <c16:uniqueId val="{00000005-A11C-45B8-AB84-3A01C9379B33}"/>
            </c:ext>
          </c:extLst>
        </c:ser>
        <c:ser>
          <c:idx val="2"/>
          <c:order val="2"/>
          <c:tx>
            <c:strRef>
              <c:f>accesscomplexity_confidentialit!$B$54</c:f>
              <c:strCache>
                <c:ptCount val="1"/>
                <c:pt idx="0">
                  <c:v>NO IMPACTO</c:v>
                </c:pt>
              </c:strCache>
            </c:strRef>
          </c:tx>
          <c:spPr>
            <a:solidFill>
              <a:schemeClr val="accent5"/>
            </a:solidFill>
            <a:ln>
              <a:noFill/>
            </a:ln>
            <a:effectLst/>
          </c:spPr>
          <c:invertIfNegative val="0"/>
          <c:dLbls>
            <c:dLbl>
              <c:idx val="0"/>
              <c:layout>
                <c:manualLayout>
                  <c:x val="6.7089496669408014E-2"/>
                  <c:y val="-8.5000000000000006E-2"/>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11C-45B8-AB84-3A01C9379B33}"/>
                </c:ext>
              </c:extLst>
            </c:dLbl>
            <c:dLbl>
              <c:idx val="1"/>
              <c:layout>
                <c:manualLayout>
                  <c:x val="-5.6377728293620184E-3"/>
                  <c:y val="1.666666666666544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11C-45B8-AB84-3A01C9379B3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accesscomplexity_confidentialit!$C$51:$D$51</c:f>
              <c:strCache>
                <c:ptCount val="2"/>
                <c:pt idx="0">
                  <c:v>ALTA</c:v>
                </c:pt>
                <c:pt idx="1">
                  <c:v>BAJA</c:v>
                </c:pt>
              </c:strCache>
            </c:strRef>
          </c:cat>
          <c:val>
            <c:numRef>
              <c:f>accesscomplexity_confidentialit!$C$54:$D$54</c:f>
              <c:numCache>
                <c:formatCode>0.00%</c:formatCode>
                <c:ptCount val="2"/>
                <c:pt idx="0">
                  <c:v>9.3333333333333341E-3</c:v>
                </c:pt>
                <c:pt idx="1">
                  <c:v>0.12533333333333332</c:v>
                </c:pt>
              </c:numCache>
            </c:numRef>
          </c:val>
          <c:extLst xmlns:c15="http://schemas.microsoft.com/office/drawing/2012/chart">
            <c:ext xmlns:c16="http://schemas.microsoft.com/office/drawing/2014/chart" uri="{C3380CC4-5D6E-409C-BE32-E72D297353CC}">
              <c16:uniqueId val="{00000008-A11C-45B8-AB84-3A01C9379B33}"/>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3"/>
                <c:order val="3"/>
                <c:tx>
                  <c:strRef>
                    <c:extLst>
                      <c:ext uri="{02D57815-91ED-43cb-92C2-25804820EDAC}">
                        <c15:formulaRef>
                          <c15:sqref>accesscomplexity_confidentialit!$B$55</c15:sqref>
                        </c15:formulaRef>
                      </c:ext>
                    </c:extLst>
                    <c:strCache>
                      <c:ptCount val="1"/>
                      <c:pt idx="0">
                        <c:v>TOTAL </c:v>
                      </c:pt>
                    </c:strCache>
                  </c:strRef>
                </c:tx>
                <c:spPr>
                  <a:solidFill>
                    <a:schemeClr val="accent1">
                      <a:lumMod val="60000"/>
                    </a:schemeClr>
                  </a:solidFill>
                  <a:ln>
                    <a:noFill/>
                  </a:ln>
                  <a:effectLst/>
                </c:spPr>
                <c:invertIfNegative val="0"/>
                <c:dLbls>
                  <c:numFmt formatCode="0.0%"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accesscomplexity_confidentialit!$C$51:$D$51</c15:sqref>
                        </c15:formulaRef>
                      </c:ext>
                    </c:extLst>
                    <c:strCache>
                      <c:ptCount val="2"/>
                      <c:pt idx="0">
                        <c:v>ALTA</c:v>
                      </c:pt>
                      <c:pt idx="1">
                        <c:v>BAJA</c:v>
                      </c:pt>
                    </c:strCache>
                  </c:strRef>
                </c:cat>
                <c:val>
                  <c:numRef>
                    <c:extLst>
                      <c:ext uri="{02D57815-91ED-43cb-92C2-25804820EDAC}">
                        <c15:formulaRef>
                          <c15:sqref>accesscomplexity_confidentialit!$C$55:$D$55</c15:sqref>
                        </c15:formulaRef>
                      </c:ext>
                    </c:extLst>
                    <c:numCache>
                      <c:formatCode>0.00%</c:formatCode>
                      <c:ptCount val="2"/>
                      <c:pt idx="0">
                        <c:v>9.1999999999999998E-2</c:v>
                      </c:pt>
                      <c:pt idx="1">
                        <c:v>0.90799999999999992</c:v>
                      </c:pt>
                    </c:numCache>
                  </c:numRef>
                </c:val>
                <c:extLst>
                  <c:ext xmlns:c16="http://schemas.microsoft.com/office/drawing/2014/chart" uri="{C3380CC4-5D6E-409C-BE32-E72D297353CC}">
                    <c16:uniqueId val="{0000000B-A11C-45B8-AB84-3A01C9379B33}"/>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s-ES" sz="2400" b="1">
                <a:latin typeface="+mj-lt"/>
              </a:rPr>
              <a:t>RELACIÓN IMPACTO DE COMPLEJIDAD DE ATAQUE/IMPACTO INTEGRIDAD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accesscomplexity_integrity!$B$52</c:f>
              <c:strCache>
                <c:ptCount val="1"/>
                <c:pt idx="0">
                  <c:v>ALTO</c:v>
                </c:pt>
              </c:strCache>
            </c:strRef>
          </c:tx>
          <c:spPr>
            <a:solidFill>
              <a:schemeClr val="accent1"/>
            </a:solidFill>
            <a:ln>
              <a:noFill/>
            </a:ln>
            <a:effectLst/>
          </c:spPr>
          <c:invertIfNegative val="0"/>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0-EF60-4005-87A4-900968427BCB}"/>
                </c:ext>
              </c:extLst>
            </c:dLbl>
            <c:dLbl>
              <c:idx val="1"/>
              <c:numFmt formatCode="0%" sourceLinked="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1-EF60-4005-87A4-900968427BCB}"/>
                </c:ext>
              </c:extLst>
            </c:dLbl>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accesscomplexity_integrity!$C$51:$D$51</c:f>
              <c:strCache>
                <c:ptCount val="2"/>
                <c:pt idx="0">
                  <c:v>ALTA</c:v>
                </c:pt>
                <c:pt idx="1">
                  <c:v>BAJA</c:v>
                </c:pt>
              </c:strCache>
            </c:strRef>
          </c:cat>
          <c:val>
            <c:numRef>
              <c:f>accesscomplexity_integrity!$C$52:$D$52</c:f>
              <c:numCache>
                <c:formatCode>0.00%</c:formatCode>
                <c:ptCount val="2"/>
                <c:pt idx="0">
                  <c:v>6.4000000000000001E-2</c:v>
                </c:pt>
                <c:pt idx="1">
                  <c:v>0.53466666666666673</c:v>
                </c:pt>
              </c:numCache>
            </c:numRef>
          </c:val>
          <c:extLst>
            <c:ext xmlns:c16="http://schemas.microsoft.com/office/drawing/2014/chart" uri="{C3380CC4-5D6E-409C-BE32-E72D297353CC}">
              <c16:uniqueId val="{00000002-EF60-4005-87A4-900968427BCB}"/>
            </c:ext>
          </c:extLst>
        </c:ser>
        <c:ser>
          <c:idx val="1"/>
          <c:order val="1"/>
          <c:tx>
            <c:strRef>
              <c:f>accesscomplexity_integrity!$B$53</c:f>
              <c:strCache>
                <c:ptCount val="1"/>
                <c:pt idx="0">
                  <c:v>BAJO</c:v>
                </c:pt>
              </c:strCache>
            </c:strRef>
          </c:tx>
          <c:spPr>
            <a:solidFill>
              <a:schemeClr val="accent3"/>
            </a:solidFill>
            <a:ln>
              <a:noFill/>
            </a:ln>
            <a:effectLst/>
          </c:spPr>
          <c:invertIfNegative val="0"/>
          <c:dLbls>
            <c:dLbl>
              <c:idx val="0"/>
              <c:layout>
                <c:manualLayout>
                  <c:x val="-3.0443973278554939E-2"/>
                  <c:y val="-0.20833333333333334"/>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60-4005-87A4-900968427BCB}"/>
                </c:ext>
              </c:extLst>
            </c:dLbl>
            <c:dLbl>
              <c:idx val="1"/>
              <c:layout>
                <c:manualLayout>
                  <c:x val="-1.014799109285155E-2"/>
                  <c:y val="-3.3333333333333943E-3"/>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F60-4005-87A4-900968427BC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accesscomplexity_integrity!$C$51:$D$51</c:f>
              <c:strCache>
                <c:ptCount val="2"/>
                <c:pt idx="0">
                  <c:v>ALTA</c:v>
                </c:pt>
                <c:pt idx="1">
                  <c:v>BAJA</c:v>
                </c:pt>
              </c:strCache>
            </c:strRef>
          </c:cat>
          <c:val>
            <c:numRef>
              <c:f>accesscomplexity_integrity!$C$53:$D$53</c:f>
              <c:numCache>
                <c:formatCode>0.00%</c:formatCode>
                <c:ptCount val="2"/>
                <c:pt idx="0">
                  <c:v>1.6E-2</c:v>
                </c:pt>
                <c:pt idx="1">
                  <c:v>0.184</c:v>
                </c:pt>
              </c:numCache>
            </c:numRef>
          </c:val>
          <c:extLst>
            <c:ext xmlns:c16="http://schemas.microsoft.com/office/drawing/2014/chart" uri="{C3380CC4-5D6E-409C-BE32-E72D297353CC}">
              <c16:uniqueId val="{00000005-EF60-4005-87A4-900968427BCB}"/>
            </c:ext>
          </c:extLst>
        </c:ser>
        <c:ser>
          <c:idx val="2"/>
          <c:order val="2"/>
          <c:tx>
            <c:strRef>
              <c:f>accesscomplexity_integrity!$B$54</c:f>
              <c:strCache>
                <c:ptCount val="1"/>
                <c:pt idx="0">
                  <c:v>NO IMPACTO</c:v>
                </c:pt>
              </c:strCache>
            </c:strRef>
          </c:tx>
          <c:spPr>
            <a:solidFill>
              <a:schemeClr val="accent5"/>
            </a:solidFill>
            <a:ln>
              <a:noFill/>
            </a:ln>
            <a:effectLst/>
          </c:spPr>
          <c:invertIfNegative val="0"/>
          <c:dLbls>
            <c:dLbl>
              <c:idx val="0"/>
              <c:layout>
                <c:manualLayout>
                  <c:x val="6.7089496669408014E-2"/>
                  <c:y val="-8.5000000000000006E-2"/>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F60-4005-87A4-900968427BCB}"/>
                </c:ext>
              </c:extLst>
            </c:dLbl>
            <c:dLbl>
              <c:idx val="1"/>
              <c:layout>
                <c:manualLayout>
                  <c:x val="-5.6377728293620184E-3"/>
                  <c:y val="1.666666666666544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F60-4005-87A4-900968427BC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accesscomplexity_integrity!$C$51:$D$51</c:f>
              <c:strCache>
                <c:ptCount val="2"/>
                <c:pt idx="0">
                  <c:v>ALTA</c:v>
                </c:pt>
                <c:pt idx="1">
                  <c:v>BAJA</c:v>
                </c:pt>
              </c:strCache>
            </c:strRef>
          </c:cat>
          <c:val>
            <c:numRef>
              <c:f>accesscomplexity_integrity!$C$54:$D$54</c:f>
              <c:numCache>
                <c:formatCode>0.00%</c:formatCode>
                <c:ptCount val="2"/>
                <c:pt idx="0">
                  <c:v>1.2E-2</c:v>
                </c:pt>
                <c:pt idx="1">
                  <c:v>0.18933333333333333</c:v>
                </c:pt>
              </c:numCache>
            </c:numRef>
          </c:val>
          <c:extLst xmlns:c15="http://schemas.microsoft.com/office/drawing/2012/chart">
            <c:ext xmlns:c16="http://schemas.microsoft.com/office/drawing/2014/chart" uri="{C3380CC4-5D6E-409C-BE32-E72D297353CC}">
              <c16:uniqueId val="{00000008-EF60-4005-87A4-900968427BCB}"/>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3"/>
                <c:order val="3"/>
                <c:tx>
                  <c:strRef>
                    <c:extLst>
                      <c:ext uri="{02D57815-91ED-43cb-92C2-25804820EDAC}">
                        <c15:formulaRef>
                          <c15:sqref>accesscomplexity_integrity!$B$55</c15:sqref>
                        </c15:formulaRef>
                      </c:ext>
                    </c:extLst>
                    <c:strCache>
                      <c:ptCount val="1"/>
                      <c:pt idx="0">
                        <c:v>TOTAL </c:v>
                      </c:pt>
                    </c:strCache>
                  </c:strRef>
                </c:tx>
                <c:spPr>
                  <a:solidFill>
                    <a:schemeClr val="accent1">
                      <a:lumMod val="60000"/>
                    </a:schemeClr>
                  </a:solidFill>
                  <a:ln>
                    <a:noFill/>
                  </a:ln>
                  <a:effectLst/>
                </c:spPr>
                <c:invertIfNegative val="0"/>
                <c:dLbls>
                  <c:numFmt formatCode="0.0%"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accesscomplexity_integrity!$C$51:$D$51</c15:sqref>
                        </c15:formulaRef>
                      </c:ext>
                    </c:extLst>
                    <c:strCache>
                      <c:ptCount val="2"/>
                      <c:pt idx="0">
                        <c:v>ALTA</c:v>
                      </c:pt>
                      <c:pt idx="1">
                        <c:v>BAJA</c:v>
                      </c:pt>
                    </c:strCache>
                  </c:strRef>
                </c:cat>
                <c:val>
                  <c:numRef>
                    <c:extLst>
                      <c:ext uri="{02D57815-91ED-43cb-92C2-25804820EDAC}">
                        <c15:formulaRef>
                          <c15:sqref>accesscomplexity_integrity!$C$55:$D$55</c15:sqref>
                        </c15:formulaRef>
                      </c:ext>
                    </c:extLst>
                    <c:numCache>
                      <c:formatCode>0.00%</c:formatCode>
                      <c:ptCount val="2"/>
                      <c:pt idx="0">
                        <c:v>9.1999999999999998E-2</c:v>
                      </c:pt>
                      <c:pt idx="1">
                        <c:v>0.90800000000000014</c:v>
                      </c:pt>
                    </c:numCache>
                  </c:numRef>
                </c:val>
                <c:extLst>
                  <c:ext xmlns:c16="http://schemas.microsoft.com/office/drawing/2014/chart" uri="{C3380CC4-5D6E-409C-BE32-E72D297353CC}">
                    <c16:uniqueId val="{00000009-EF60-4005-87A4-900968427BCB}"/>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s-ES" sz="2400" b="1">
                <a:latin typeface="+mj-lt"/>
              </a:rPr>
              <a:t>RELACIÓN IMPACTO DE COMPLEJIDAD DE ATAQUE/IMPACTO DISPONIBILIDAD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accesscomplexity_availability!$B$52</c:f>
              <c:strCache>
                <c:ptCount val="1"/>
                <c:pt idx="0">
                  <c:v>ALTO</c:v>
                </c:pt>
              </c:strCache>
            </c:strRef>
          </c:tx>
          <c:spPr>
            <a:solidFill>
              <a:schemeClr val="accent1"/>
            </a:solidFill>
            <a:ln>
              <a:noFill/>
            </a:ln>
            <a:effectLst/>
          </c:spPr>
          <c:invertIfNegative val="0"/>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0-9C9F-4849-B501-6F5551C38F98}"/>
                </c:ext>
              </c:extLst>
            </c:dLbl>
            <c:dLbl>
              <c:idx val="1"/>
              <c:numFmt formatCode="0%" sourceLinked="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1-9C9F-4849-B501-6F5551C38F98}"/>
                </c:ext>
              </c:extLst>
            </c:dLbl>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accesscomplexity_availability!$C$51:$D$51</c:f>
              <c:strCache>
                <c:ptCount val="2"/>
                <c:pt idx="0">
                  <c:v>ALTA</c:v>
                </c:pt>
                <c:pt idx="1">
                  <c:v>BAJA</c:v>
                </c:pt>
              </c:strCache>
            </c:strRef>
          </c:cat>
          <c:val>
            <c:numRef>
              <c:f>accesscomplexity_availability!$C$52:$D$52</c:f>
              <c:numCache>
                <c:formatCode>0.00%</c:formatCode>
                <c:ptCount val="2"/>
                <c:pt idx="0">
                  <c:v>6.1333333333333337E-2</c:v>
                </c:pt>
                <c:pt idx="1">
                  <c:v>0.51066666666666671</c:v>
                </c:pt>
              </c:numCache>
            </c:numRef>
          </c:val>
          <c:extLst>
            <c:ext xmlns:c16="http://schemas.microsoft.com/office/drawing/2014/chart" uri="{C3380CC4-5D6E-409C-BE32-E72D297353CC}">
              <c16:uniqueId val="{00000002-9C9F-4849-B501-6F5551C38F98}"/>
            </c:ext>
          </c:extLst>
        </c:ser>
        <c:ser>
          <c:idx val="1"/>
          <c:order val="1"/>
          <c:tx>
            <c:strRef>
              <c:f>accesscomplexity_availability!$B$53</c:f>
              <c:strCache>
                <c:ptCount val="1"/>
                <c:pt idx="0">
                  <c:v>BAJO</c:v>
                </c:pt>
              </c:strCache>
            </c:strRef>
          </c:tx>
          <c:spPr>
            <a:solidFill>
              <a:schemeClr val="accent3"/>
            </a:solidFill>
            <a:ln>
              <a:noFill/>
            </a:ln>
            <a:effectLst/>
          </c:spPr>
          <c:invertIfNegative val="0"/>
          <c:dLbls>
            <c:dLbl>
              <c:idx val="0"/>
              <c:layout>
                <c:manualLayout>
                  <c:x val="-3.0443973278554939E-2"/>
                  <c:y val="-0.20833333333333334"/>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C9F-4849-B501-6F5551C38F98}"/>
                </c:ext>
              </c:extLst>
            </c:dLbl>
            <c:dLbl>
              <c:idx val="1"/>
              <c:layout>
                <c:manualLayout>
                  <c:x val="-1.014799109285155E-2"/>
                  <c:y val="-3.3333333333333943E-3"/>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C9F-4849-B501-6F5551C38F9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accesscomplexity_availability!$C$51:$D$51</c:f>
              <c:strCache>
                <c:ptCount val="2"/>
                <c:pt idx="0">
                  <c:v>ALTA</c:v>
                </c:pt>
                <c:pt idx="1">
                  <c:v>BAJA</c:v>
                </c:pt>
              </c:strCache>
            </c:strRef>
          </c:cat>
          <c:val>
            <c:numRef>
              <c:f>accesscomplexity_availability!$C$53:$D$53</c:f>
              <c:numCache>
                <c:formatCode>0.00%</c:formatCode>
                <c:ptCount val="2"/>
                <c:pt idx="0">
                  <c:v>1.6E-2</c:v>
                </c:pt>
                <c:pt idx="1">
                  <c:v>0.13066666666666665</c:v>
                </c:pt>
              </c:numCache>
            </c:numRef>
          </c:val>
          <c:extLst>
            <c:ext xmlns:c16="http://schemas.microsoft.com/office/drawing/2014/chart" uri="{C3380CC4-5D6E-409C-BE32-E72D297353CC}">
              <c16:uniqueId val="{00000005-9C9F-4849-B501-6F5551C38F98}"/>
            </c:ext>
          </c:extLst>
        </c:ser>
        <c:ser>
          <c:idx val="2"/>
          <c:order val="2"/>
          <c:tx>
            <c:strRef>
              <c:f>accesscomplexity_availability!$B$54</c:f>
              <c:strCache>
                <c:ptCount val="1"/>
                <c:pt idx="0">
                  <c:v>NO IMPACTO</c:v>
                </c:pt>
              </c:strCache>
            </c:strRef>
          </c:tx>
          <c:spPr>
            <a:solidFill>
              <a:schemeClr val="accent5"/>
            </a:solidFill>
            <a:ln>
              <a:noFill/>
            </a:ln>
            <a:effectLst/>
          </c:spPr>
          <c:invertIfNegative val="0"/>
          <c:dLbls>
            <c:dLbl>
              <c:idx val="0"/>
              <c:layout>
                <c:manualLayout>
                  <c:x val="6.7089496669408014E-2"/>
                  <c:y val="-8.5000000000000006E-2"/>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C9F-4849-B501-6F5551C38F98}"/>
                </c:ext>
              </c:extLst>
            </c:dLbl>
            <c:dLbl>
              <c:idx val="1"/>
              <c:layout>
                <c:manualLayout>
                  <c:x val="-5.6377728293620184E-3"/>
                  <c:y val="1.666666666666544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C9F-4849-B501-6F5551C38F9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accesscomplexity_availability!$C$51:$D$51</c:f>
              <c:strCache>
                <c:ptCount val="2"/>
                <c:pt idx="0">
                  <c:v>ALTA</c:v>
                </c:pt>
                <c:pt idx="1">
                  <c:v>BAJA</c:v>
                </c:pt>
              </c:strCache>
            </c:strRef>
          </c:cat>
          <c:val>
            <c:numRef>
              <c:f>accesscomplexity_availability!$C$54:$D$54</c:f>
              <c:numCache>
                <c:formatCode>0.00%</c:formatCode>
                <c:ptCount val="2"/>
                <c:pt idx="0">
                  <c:v>1.4666666666666666E-2</c:v>
                </c:pt>
                <c:pt idx="1">
                  <c:v>0.26666666666666666</c:v>
                </c:pt>
              </c:numCache>
            </c:numRef>
          </c:val>
          <c:extLst xmlns:c15="http://schemas.microsoft.com/office/drawing/2012/chart">
            <c:ext xmlns:c16="http://schemas.microsoft.com/office/drawing/2014/chart" uri="{C3380CC4-5D6E-409C-BE32-E72D297353CC}">
              <c16:uniqueId val="{00000008-9C9F-4849-B501-6F5551C38F98}"/>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3"/>
                <c:order val="3"/>
                <c:tx>
                  <c:strRef>
                    <c:extLst>
                      <c:ext uri="{02D57815-91ED-43cb-92C2-25804820EDAC}">
                        <c15:formulaRef>
                          <c15:sqref>accesscomplexity_availability!$B$55</c15:sqref>
                        </c15:formulaRef>
                      </c:ext>
                    </c:extLst>
                    <c:strCache>
                      <c:ptCount val="1"/>
                      <c:pt idx="0">
                        <c:v>TOTAL </c:v>
                      </c:pt>
                    </c:strCache>
                  </c:strRef>
                </c:tx>
                <c:spPr>
                  <a:solidFill>
                    <a:schemeClr val="accent1">
                      <a:lumMod val="60000"/>
                    </a:schemeClr>
                  </a:solidFill>
                  <a:ln>
                    <a:noFill/>
                  </a:ln>
                  <a:effectLst/>
                </c:spPr>
                <c:invertIfNegative val="0"/>
                <c:dLbls>
                  <c:numFmt formatCode="0.0%" sourceLinked="0"/>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accesscomplexity_availability!$C$51:$D$51</c15:sqref>
                        </c15:formulaRef>
                      </c:ext>
                    </c:extLst>
                    <c:strCache>
                      <c:ptCount val="2"/>
                      <c:pt idx="0">
                        <c:v>ALTA</c:v>
                      </c:pt>
                      <c:pt idx="1">
                        <c:v>BAJA</c:v>
                      </c:pt>
                    </c:strCache>
                  </c:strRef>
                </c:cat>
                <c:val>
                  <c:numRef>
                    <c:extLst>
                      <c:ext uri="{02D57815-91ED-43cb-92C2-25804820EDAC}">
                        <c15:formulaRef>
                          <c15:sqref>accesscomplexity_availability!$C$55:$D$55</c15:sqref>
                        </c15:formulaRef>
                      </c:ext>
                    </c:extLst>
                    <c:numCache>
                      <c:formatCode>0.00%</c:formatCode>
                      <c:ptCount val="2"/>
                      <c:pt idx="0">
                        <c:v>9.1999999999999998E-2</c:v>
                      </c:pt>
                      <c:pt idx="1">
                        <c:v>0.90799999999999992</c:v>
                      </c:pt>
                    </c:numCache>
                  </c:numRef>
                </c:val>
                <c:extLst>
                  <c:ext xmlns:c16="http://schemas.microsoft.com/office/drawing/2014/chart" uri="{C3380CC4-5D6E-409C-BE32-E72D297353CC}">
                    <c16:uniqueId val="{00000009-9C9F-4849-B501-6F5551C38F98}"/>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2400" b="1">
                <a:latin typeface="+mj-lt"/>
              </a:rPr>
              <a:t>RELACIÓN CONSECUENCIAS</a:t>
            </a:r>
            <a:r>
              <a:rPr lang="es-ES" sz="2400" b="1" baseline="0">
                <a:latin typeface="+mj-lt"/>
              </a:rPr>
              <a:t> DE ATAQUE</a:t>
            </a:r>
            <a:r>
              <a:rPr lang="es-ES" sz="2400" b="1">
                <a:latin typeface="+mj-lt"/>
              </a:rPr>
              <a:t>/IMPACTO DE DISPONIBILIDAD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consequences_availability!$B$70</c:f>
              <c:strCache>
                <c:ptCount val="1"/>
                <c:pt idx="0">
                  <c:v>ALTO</c:v>
                </c:pt>
              </c:strCache>
            </c:strRef>
          </c:tx>
          <c:spPr>
            <a:solidFill>
              <a:schemeClr val="accent1"/>
            </a:solidFill>
            <a:ln>
              <a:noFill/>
            </a:ln>
            <a:effectLst/>
          </c:spPr>
          <c:invertIfNegative val="0"/>
          <c:dLbls>
            <c:dLbl>
              <c:idx val="0"/>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1C-8FBD-455A-953D-9C14B1FAC53F}"/>
                </c:ext>
              </c:extLst>
            </c:dLbl>
            <c:dLbl>
              <c:idx val="1"/>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1D-8FBD-455A-953D-9C14B1FAC53F}"/>
                </c:ext>
              </c:extLst>
            </c:dLbl>
            <c:dLbl>
              <c:idx val="2"/>
              <c:layout>
                <c:manualLayout>
                  <c:x val="4.546062116348356E-2"/>
                  <c:y val="-0.1066666666666666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FBD-455A-953D-9C14B1FAC53F}"/>
                </c:ext>
              </c:extLst>
            </c:dLbl>
            <c:dLbl>
              <c:idx val="4"/>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1E-8FBD-455A-953D-9C14B1FAC53F}"/>
                </c:ext>
              </c:extLst>
            </c:dLbl>
            <c:dLbl>
              <c:idx val="5"/>
              <c:layout>
                <c:manualLayout>
                  <c:x val="-1.6044925116524421E-3"/>
                  <c:y val="-0.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FBD-455A-953D-9C14B1FAC53F}"/>
                </c:ext>
              </c:extLst>
            </c:dLbl>
            <c:dLbl>
              <c:idx val="6"/>
              <c:layout>
                <c:manualLayout>
                  <c:x val="-3.1372587333875011E-2"/>
                  <c:y val="-0.12"/>
                </c:manualLayout>
              </c:layout>
              <c:tx>
                <c:rich>
                  <a:bodyPr/>
                  <a:lstStyle/>
                  <a:p>
                    <a:fld id="{7A780B43-E4F8-44DC-AFA6-C555B7F6B431}"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8FBD-455A-953D-9C14B1FAC53F}"/>
                </c:ext>
              </c:extLst>
            </c:dLbl>
            <c:dLbl>
              <c:idx val="7"/>
              <c:layout>
                <c:manualLayout>
                  <c:x val="-3.7438158605221816E-2"/>
                  <c:y val="-7.1666666666666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BD-455A-953D-9C14B1FAC53F}"/>
                </c:ext>
              </c:extLst>
            </c:dLbl>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consequences_availability!$C$69:$J$69</c:f>
              <c:strCache>
                <c:ptCount val="8"/>
                <c:pt idx="0">
                  <c:v>OBTENCIÓN INFORMACIÓN</c:v>
                </c:pt>
                <c:pt idx="1">
                  <c:v>OBTENCIÓN PRIVILEGIOS</c:v>
                </c:pt>
                <c:pt idx="2">
                  <c:v>SOBREPASAR SEGURIDAD</c:v>
                </c:pt>
                <c:pt idx="3">
                  <c:v>OBTENCIÓN ACCESO</c:v>
                </c:pt>
                <c:pt idx="4">
                  <c:v>DENEGACIÓN DE SERVICIO</c:v>
                </c:pt>
                <c:pt idx="5">
                  <c:v>MANIPULACION DE ARCHIVOS</c:v>
                </c:pt>
                <c:pt idx="6">
                  <c:v>ATAQUE CROSS SITE SCRIPTING</c:v>
                </c:pt>
                <c:pt idx="7">
                  <c:v>OTRAS CONSECUENCIAS</c:v>
                </c:pt>
              </c:strCache>
            </c:strRef>
          </c:cat>
          <c:val>
            <c:numRef>
              <c:f>consequences_availability!$C$70:$J$70</c:f>
              <c:numCache>
                <c:formatCode>0.00%</c:formatCode>
                <c:ptCount val="8"/>
                <c:pt idx="0">
                  <c:v>3.0666666666666668E-2</c:v>
                </c:pt>
                <c:pt idx="1">
                  <c:v>8.4000000000000005E-2</c:v>
                </c:pt>
                <c:pt idx="2">
                  <c:v>9.3333333333333341E-3</c:v>
                </c:pt>
                <c:pt idx="3">
                  <c:v>0.40533333333333332</c:v>
                </c:pt>
                <c:pt idx="4">
                  <c:v>2.9333333333333333E-2</c:v>
                </c:pt>
                <c:pt idx="5">
                  <c:v>6.6666666666666662E-3</c:v>
                </c:pt>
                <c:pt idx="6">
                  <c:v>2.6666666666666666E-3</c:v>
                </c:pt>
                <c:pt idx="7">
                  <c:v>4.0000000000000001E-3</c:v>
                </c:pt>
              </c:numCache>
            </c:numRef>
          </c:val>
          <c:extLst>
            <c:ext xmlns:c16="http://schemas.microsoft.com/office/drawing/2014/chart" uri="{C3380CC4-5D6E-409C-BE32-E72D297353CC}">
              <c16:uniqueId val="{00000004-8FBD-455A-953D-9C14B1FAC53F}"/>
            </c:ext>
          </c:extLst>
        </c:ser>
        <c:ser>
          <c:idx val="1"/>
          <c:order val="1"/>
          <c:tx>
            <c:strRef>
              <c:f>consequences_availability!$B$71</c:f>
              <c:strCache>
                <c:ptCount val="1"/>
                <c:pt idx="0">
                  <c:v>BAJO</c:v>
                </c:pt>
              </c:strCache>
            </c:strRef>
          </c:tx>
          <c:spPr>
            <a:solidFill>
              <a:schemeClr val="accent3"/>
            </a:solidFill>
            <a:ln>
              <a:noFill/>
            </a:ln>
            <a:effectLst/>
          </c:spPr>
          <c:invertIfNegative val="0"/>
          <c:dLbls>
            <c:dLbl>
              <c:idx val="1"/>
              <c:layout>
                <c:manualLayout>
                  <c:x val="-4.7065113675136001E-2"/>
                  <c:y val="-0.09"/>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FBD-455A-953D-9C14B1FAC53F}"/>
                </c:ext>
              </c:extLst>
            </c:dLbl>
            <c:dLbl>
              <c:idx val="2"/>
              <c:layout>
                <c:manualLayout>
                  <c:x val="-4.3321297814613857E-2"/>
                  <c:y val="-7.166666666666679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8FBD-455A-953D-9C14B1FAC53F}"/>
                </c:ext>
              </c:extLst>
            </c:dLbl>
            <c:dLbl>
              <c:idx val="4"/>
              <c:layout>
                <c:manualLayout>
                  <c:x val="-3.5833666093569458E-2"/>
                  <c:y val="-4.499999999999999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FBD-455A-953D-9C14B1FAC53F}"/>
                </c:ext>
              </c:extLst>
            </c:dLbl>
            <c:dLbl>
              <c:idx val="5"/>
              <c:layout>
                <c:manualLayout>
                  <c:x val="-2.941569604696E-2"/>
                  <c:y val="-7.1666666666666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FBD-455A-953D-9C14B1FAC53F}"/>
                </c:ext>
              </c:extLst>
            </c:dLbl>
            <c:dLbl>
              <c:idx val="6"/>
              <c:layout>
                <c:manualLayout>
                  <c:x val="3.4545481803833496E-2"/>
                  <c:y val="-1.3333333333333334E-2"/>
                </c:manualLayout>
              </c:layout>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FBD-455A-953D-9C14B1FAC53F}"/>
                </c:ext>
              </c:extLst>
            </c:dLbl>
            <c:dLbl>
              <c:idx val="7"/>
              <c:layout>
                <c:manualLayout>
                  <c:x val="1.9892249445327175E-2"/>
                  <c:y val="-9.6666666666666665E-2"/>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FBD-455A-953D-9C14B1FAC53F}"/>
                </c:ext>
              </c:extLst>
            </c:dLbl>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consequences_availability!$C$69:$J$69</c:f>
              <c:strCache>
                <c:ptCount val="8"/>
                <c:pt idx="0">
                  <c:v>OBTENCIÓN INFORMACIÓN</c:v>
                </c:pt>
                <c:pt idx="1">
                  <c:v>OBTENCIÓN PRIVILEGIOS</c:v>
                </c:pt>
                <c:pt idx="2">
                  <c:v>SOBREPASAR SEGURIDAD</c:v>
                </c:pt>
                <c:pt idx="3">
                  <c:v>OBTENCIÓN ACCESO</c:v>
                </c:pt>
                <c:pt idx="4">
                  <c:v>DENEGACIÓN DE SERVICIO</c:v>
                </c:pt>
                <c:pt idx="5">
                  <c:v>MANIPULACION DE ARCHIVOS</c:v>
                </c:pt>
                <c:pt idx="6">
                  <c:v>ATAQUE CROSS SITE SCRIPTING</c:v>
                </c:pt>
                <c:pt idx="7">
                  <c:v>OTRAS CONSECUENCIAS</c:v>
                </c:pt>
              </c:strCache>
            </c:strRef>
          </c:cat>
          <c:val>
            <c:numRef>
              <c:f>consequences_availability!$C$71:$J$71</c:f>
              <c:numCache>
                <c:formatCode>0.00%</c:formatCode>
                <c:ptCount val="8"/>
                <c:pt idx="0">
                  <c:v>3.6000000000000004E-2</c:v>
                </c:pt>
                <c:pt idx="1">
                  <c:v>4.0000000000000001E-3</c:v>
                </c:pt>
                <c:pt idx="2">
                  <c:v>6.6666666666666662E-3</c:v>
                </c:pt>
                <c:pt idx="3">
                  <c:v>7.5999999999999998E-2</c:v>
                </c:pt>
                <c:pt idx="4">
                  <c:v>8.0000000000000002E-3</c:v>
                </c:pt>
                <c:pt idx="5">
                  <c:v>1.3333333333333332E-2</c:v>
                </c:pt>
                <c:pt idx="6">
                  <c:v>0</c:v>
                </c:pt>
                <c:pt idx="7">
                  <c:v>2.6666666666666666E-3</c:v>
                </c:pt>
              </c:numCache>
            </c:numRef>
          </c:val>
          <c:extLst>
            <c:ext xmlns:c16="http://schemas.microsoft.com/office/drawing/2014/chart" uri="{C3380CC4-5D6E-409C-BE32-E72D297353CC}">
              <c16:uniqueId val="{0000000B-8FBD-455A-953D-9C14B1FAC53F}"/>
            </c:ext>
          </c:extLst>
        </c:ser>
        <c:ser>
          <c:idx val="2"/>
          <c:order val="2"/>
          <c:tx>
            <c:strRef>
              <c:f>consequences_availability!$B$72</c:f>
              <c:strCache>
                <c:ptCount val="1"/>
                <c:pt idx="0">
                  <c:v>NO IMPACTO</c:v>
                </c:pt>
              </c:strCache>
            </c:strRef>
          </c:tx>
          <c:spPr>
            <a:solidFill>
              <a:schemeClr val="accent5"/>
            </a:solidFill>
            <a:ln>
              <a:noFill/>
            </a:ln>
            <a:effectLst/>
          </c:spPr>
          <c:invertIfNegative val="0"/>
          <c:dLbls>
            <c:dLbl>
              <c:idx val="1"/>
              <c:layout>
                <c:manualLayout>
                  <c:x val="3.7438158605221819E-3"/>
                  <c:y val="-0.1066666666666667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FBD-455A-953D-9C14B1FAC53F}"/>
                </c:ext>
              </c:extLst>
            </c:dLbl>
            <c:dLbl>
              <c:idx val="4"/>
              <c:layout>
                <c:manualLayout>
                  <c:x val="1.5631336639963588E-2"/>
                  <c:y val="-1.6666666666666666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FBD-455A-953D-9C14B1FAC53F}"/>
                </c:ext>
              </c:extLst>
            </c:dLbl>
            <c:dLbl>
              <c:idx val="5"/>
              <c:layout>
                <c:manualLayout>
                  <c:x val="2.2102499383697041E-2"/>
                  <c:y val="-4.1666666666666664E-2"/>
                </c:manualLayout>
              </c:layout>
              <c:tx>
                <c:rich>
                  <a:bodyPr/>
                  <a:lstStyle/>
                  <a:p>
                    <a:fld id="{FD0F3E62-BA55-4AAC-A4BF-474717BA74C2}"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8FBD-455A-953D-9C14B1FAC53F}"/>
                </c:ext>
              </c:extLst>
            </c:dLbl>
            <c:dLbl>
              <c:idx val="7"/>
              <c:layout>
                <c:manualLayout>
                  <c:x val="-1.3032142996415612E-2"/>
                  <c:y val="-0.1"/>
                </c:manualLayout>
              </c:layout>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FBD-455A-953D-9C14B1FAC53F}"/>
                </c:ext>
              </c:extLst>
            </c:dLbl>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consequences_availability!$C$69:$J$69</c:f>
              <c:strCache>
                <c:ptCount val="8"/>
                <c:pt idx="0">
                  <c:v>OBTENCIÓN INFORMACIÓN</c:v>
                </c:pt>
                <c:pt idx="1">
                  <c:v>OBTENCIÓN PRIVILEGIOS</c:v>
                </c:pt>
                <c:pt idx="2">
                  <c:v>SOBREPASAR SEGURIDAD</c:v>
                </c:pt>
                <c:pt idx="3">
                  <c:v>OBTENCIÓN ACCESO</c:v>
                </c:pt>
                <c:pt idx="4">
                  <c:v>DENEGACIÓN DE SERVICIO</c:v>
                </c:pt>
                <c:pt idx="5">
                  <c:v>MANIPULACION DE ARCHIVOS</c:v>
                </c:pt>
                <c:pt idx="6">
                  <c:v>ATAQUE CROSS SITE SCRIPTING</c:v>
                </c:pt>
                <c:pt idx="7">
                  <c:v>OTRAS CONSECUENCIAS</c:v>
                </c:pt>
              </c:strCache>
            </c:strRef>
          </c:cat>
          <c:val>
            <c:numRef>
              <c:f>consequences_availability!$C$72:$J$72</c:f>
              <c:numCache>
                <c:formatCode>0.00%</c:formatCode>
                <c:ptCount val="8"/>
                <c:pt idx="0">
                  <c:v>0.15066666666666667</c:v>
                </c:pt>
                <c:pt idx="1">
                  <c:v>9.3333333333333341E-3</c:v>
                </c:pt>
                <c:pt idx="2">
                  <c:v>0.04</c:v>
                </c:pt>
                <c:pt idx="3">
                  <c:v>0.02</c:v>
                </c:pt>
                <c:pt idx="4">
                  <c:v>0</c:v>
                </c:pt>
                <c:pt idx="5">
                  <c:v>1.3333333333333332E-2</c:v>
                </c:pt>
                <c:pt idx="6">
                  <c:v>4.533333333333333E-2</c:v>
                </c:pt>
                <c:pt idx="7">
                  <c:v>2.6666666666666666E-3</c:v>
                </c:pt>
              </c:numCache>
            </c:numRef>
          </c:val>
          <c:extLst xmlns:c15="http://schemas.microsoft.com/office/drawing/2012/chart">
            <c:ext xmlns:c16="http://schemas.microsoft.com/office/drawing/2014/chart" uri="{C3380CC4-5D6E-409C-BE32-E72D297353CC}">
              <c16:uniqueId val="{00000011-8FBD-455A-953D-9C14B1FAC53F}"/>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3"/>
                <c:order val="3"/>
                <c:tx>
                  <c:strRef>
                    <c:extLst>
                      <c:ext uri="{02D57815-91ED-43cb-92C2-25804820EDAC}">
                        <c15:formulaRef>
                          <c15:sqref>consequences_availability!$B$73</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consequences_availability!$C$69:$J$69</c15:sqref>
                        </c15:formulaRef>
                      </c:ext>
                    </c:extLst>
                    <c:strCache>
                      <c:ptCount val="8"/>
                      <c:pt idx="0">
                        <c:v>OBTENCIÓN INFORMACIÓN</c:v>
                      </c:pt>
                      <c:pt idx="1">
                        <c:v>OBTENCIÓN PRIVILEGIOS</c:v>
                      </c:pt>
                      <c:pt idx="2">
                        <c:v>SOBREPASAR SEGURIDAD</c:v>
                      </c:pt>
                      <c:pt idx="3">
                        <c:v>OBTENCIÓN ACCESO</c:v>
                      </c:pt>
                      <c:pt idx="4">
                        <c:v>DENEGACIÓN DE SERVICIO</c:v>
                      </c:pt>
                      <c:pt idx="5">
                        <c:v>MANIPULACION DE ARCHIVOS</c:v>
                      </c:pt>
                      <c:pt idx="6">
                        <c:v>ATAQUE CROSS SITE SCRIPTING</c:v>
                      </c:pt>
                      <c:pt idx="7">
                        <c:v>OTRAS CONSECUENCIAS</c:v>
                      </c:pt>
                    </c:strCache>
                  </c:strRef>
                </c:cat>
                <c:val>
                  <c:numRef>
                    <c:extLst>
                      <c:ext uri="{02D57815-91ED-43cb-92C2-25804820EDAC}">
                        <c15:formulaRef>
                          <c15:sqref>consequences_availability!$C$73:$J$73</c15:sqref>
                        </c15:formulaRef>
                      </c:ext>
                    </c:extLst>
                    <c:numCache>
                      <c:formatCode>0.00%</c:formatCode>
                      <c:ptCount val="8"/>
                      <c:pt idx="0">
                        <c:v>0.21733333333333335</c:v>
                      </c:pt>
                      <c:pt idx="1">
                        <c:v>9.7333333333333341E-2</c:v>
                      </c:pt>
                      <c:pt idx="2">
                        <c:v>5.6000000000000001E-2</c:v>
                      </c:pt>
                      <c:pt idx="3">
                        <c:v>0.5013333333333333</c:v>
                      </c:pt>
                      <c:pt idx="4">
                        <c:v>3.7333333333333329E-2</c:v>
                      </c:pt>
                      <c:pt idx="5">
                        <c:v>3.3333333333333326E-2</c:v>
                      </c:pt>
                      <c:pt idx="6">
                        <c:v>4.7999999999999994E-2</c:v>
                      </c:pt>
                      <c:pt idx="7">
                        <c:v>9.3333333333333324E-3</c:v>
                      </c:pt>
                    </c:numCache>
                  </c:numRef>
                </c:val>
                <c:extLst>
                  <c:ext xmlns:c16="http://schemas.microsoft.com/office/drawing/2014/chart" uri="{C3380CC4-5D6E-409C-BE32-E72D297353CC}">
                    <c16:uniqueId val="{00000012-8FBD-455A-953D-9C14B1FAC53F}"/>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2400" b="1">
                <a:latin typeface="+mj-lt"/>
              </a:rPr>
              <a:t>RELACIÓN CONSECUENCIAS</a:t>
            </a:r>
            <a:r>
              <a:rPr lang="es-ES" sz="2400" b="1" baseline="0">
                <a:latin typeface="+mj-lt"/>
              </a:rPr>
              <a:t> DE ATAQUE</a:t>
            </a:r>
            <a:r>
              <a:rPr lang="es-ES" sz="2400" b="1">
                <a:latin typeface="+mj-lt"/>
              </a:rPr>
              <a:t>/IMPACTO DE INTEGRIDAD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consequences_integrity!$B$70</c:f>
              <c:strCache>
                <c:ptCount val="1"/>
                <c:pt idx="0">
                  <c:v>ALTO</c:v>
                </c:pt>
              </c:strCache>
            </c:strRef>
          </c:tx>
          <c:spPr>
            <a:solidFill>
              <a:schemeClr val="accent1"/>
            </a:solidFill>
            <a:ln>
              <a:noFill/>
            </a:ln>
            <a:effectLst/>
          </c:spPr>
          <c:invertIfNegative val="0"/>
          <c:dLbls>
            <c:dLbl>
              <c:idx val="4"/>
              <c:layout>
                <c:manualLayout>
                  <c:x val="-1.1231447581566545E-2"/>
                  <c:y val="-0.11166666666666666"/>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B7E-4EC8-BFD1-53AA5FB96B75}"/>
                </c:ext>
              </c:extLst>
            </c:dLbl>
            <c:dLbl>
              <c:idx val="5"/>
              <c:layout>
                <c:manualLayout>
                  <c:x val="-3.1020188558612442E-2"/>
                  <c:y val="-8.6666666666666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B7E-4EC8-BFD1-53AA5FB96B75}"/>
                </c:ext>
              </c:extLst>
            </c:dLbl>
            <c:dLbl>
              <c:idx val="6"/>
              <c:layout>
                <c:manualLayout>
                  <c:x val="-2.6559109798917922E-2"/>
                  <c:y val="-0.105"/>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B7E-4EC8-BFD1-53AA5FB96B75}"/>
                </c:ext>
              </c:extLst>
            </c:dLbl>
            <c:dLbl>
              <c:idx val="7"/>
              <c:layout>
                <c:manualLayout>
                  <c:x val="-3.4229173581917245E-2"/>
                  <c:y val="-9.5000000000000001E-2"/>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7E-4EC8-BFD1-53AA5FB96B75}"/>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consequences_integrity!$C$69:$J$69</c:f>
              <c:strCache>
                <c:ptCount val="8"/>
                <c:pt idx="0">
                  <c:v>OBTENCIÓN INFORMACIÓN</c:v>
                </c:pt>
                <c:pt idx="1">
                  <c:v>OBTENCIÓN PRIVILEGIOS</c:v>
                </c:pt>
                <c:pt idx="2">
                  <c:v>SOBREPASAR SEGURIDAD</c:v>
                </c:pt>
                <c:pt idx="3">
                  <c:v>OBTENCIÓN ACCESO</c:v>
                </c:pt>
                <c:pt idx="4">
                  <c:v>DENEGACIÓN DE SERVICIO</c:v>
                </c:pt>
                <c:pt idx="5">
                  <c:v>MANIPULACION DE ARCHIVOS</c:v>
                </c:pt>
                <c:pt idx="6">
                  <c:v>ATAQUE CROSS SITE SCRIPTING</c:v>
                </c:pt>
                <c:pt idx="7">
                  <c:v>OTRAS CONSECUENCIAS</c:v>
                </c:pt>
              </c:strCache>
            </c:strRef>
          </c:cat>
          <c:val>
            <c:numRef>
              <c:f>consequences_integrity!$C$70:$J$70</c:f>
              <c:numCache>
                <c:formatCode>0.00%</c:formatCode>
                <c:ptCount val="8"/>
                <c:pt idx="0">
                  <c:v>3.8666666666666669E-2</c:v>
                </c:pt>
                <c:pt idx="1">
                  <c:v>8.8000000000000009E-2</c:v>
                </c:pt>
                <c:pt idx="2">
                  <c:v>3.7333333333333336E-2</c:v>
                </c:pt>
                <c:pt idx="3">
                  <c:v>0.42133333333333334</c:v>
                </c:pt>
                <c:pt idx="4">
                  <c:v>1.3333333333333333E-3</c:v>
                </c:pt>
                <c:pt idx="5">
                  <c:v>5.3333333333333332E-3</c:v>
                </c:pt>
                <c:pt idx="6">
                  <c:v>2.6666666666666666E-3</c:v>
                </c:pt>
                <c:pt idx="7">
                  <c:v>4.0000000000000001E-3</c:v>
                </c:pt>
              </c:numCache>
            </c:numRef>
          </c:val>
          <c:extLst>
            <c:ext xmlns:c16="http://schemas.microsoft.com/office/drawing/2014/chart" uri="{C3380CC4-5D6E-409C-BE32-E72D297353CC}">
              <c16:uniqueId val="{00000002-2B7E-4EC8-BFD1-53AA5FB96B75}"/>
            </c:ext>
          </c:extLst>
        </c:ser>
        <c:ser>
          <c:idx val="1"/>
          <c:order val="1"/>
          <c:tx>
            <c:strRef>
              <c:f>consequences_integrity!$B$71</c:f>
              <c:strCache>
                <c:ptCount val="1"/>
                <c:pt idx="0">
                  <c:v>BAJO</c:v>
                </c:pt>
              </c:strCache>
            </c:strRef>
          </c:tx>
          <c:spPr>
            <a:solidFill>
              <a:schemeClr val="accent3"/>
            </a:solidFill>
            <a:ln>
              <a:noFill/>
            </a:ln>
            <a:effectLst/>
          </c:spPr>
          <c:invertIfNegative val="0"/>
          <c:dLbls>
            <c:dLbl>
              <c:idx val="1"/>
              <c:layout>
                <c:manualLayout>
                  <c:x val="-3.048535772139491E-2"/>
                  <c:y val="-6.1666666666666668E-2"/>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B7E-4EC8-BFD1-53AA5FB96B75}"/>
                </c:ext>
              </c:extLst>
            </c:dLbl>
            <c:dLbl>
              <c:idx val="4"/>
              <c:layout>
                <c:manualLayout>
                  <c:x val="-4.1716805302961533E-2"/>
                  <c:y val="-8.5000000000000006E-2"/>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B7E-4EC8-BFD1-53AA5FB96B75}"/>
                </c:ext>
              </c:extLst>
            </c:dLbl>
            <c:dLbl>
              <c:idx val="6"/>
              <c:layout>
                <c:manualLayout>
                  <c:x val="-2.1852261530089541E-4"/>
                  <c:y val="0"/>
                </c:manualLayout>
              </c:layout>
              <c:tx>
                <c:rich>
                  <a:bodyPr/>
                  <a:lstStyle/>
                  <a:p>
                    <a:fld id="{2D038557-035F-4E9C-8006-C4D7EDB9F81E}"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B7E-4EC8-BFD1-53AA5FB96B75}"/>
                </c:ext>
              </c:extLst>
            </c:dLbl>
            <c:dLbl>
              <c:idx val="7"/>
              <c:layout>
                <c:manualLayout>
                  <c:x val="1.9892249445327175E-2"/>
                  <c:y val="-9.6666666666666665E-2"/>
                </c:manualLayout>
              </c:layout>
              <c:tx>
                <c:rich>
                  <a:bodyPr/>
                  <a:lstStyle/>
                  <a:p>
                    <a:fld id="{F7FE8B86-7B19-4739-8043-19C556311D74}"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B7E-4EC8-BFD1-53AA5FB96B75}"/>
                </c:ext>
              </c:extLst>
            </c:dLbl>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consequences_integrity!$C$69:$J$69</c:f>
              <c:strCache>
                <c:ptCount val="8"/>
                <c:pt idx="0">
                  <c:v>OBTENCIÓN INFORMACIÓN</c:v>
                </c:pt>
                <c:pt idx="1">
                  <c:v>OBTENCIÓN PRIVILEGIOS</c:v>
                </c:pt>
                <c:pt idx="2">
                  <c:v>SOBREPASAR SEGURIDAD</c:v>
                </c:pt>
                <c:pt idx="3">
                  <c:v>OBTENCIÓN ACCESO</c:v>
                </c:pt>
                <c:pt idx="4">
                  <c:v>DENEGACIÓN DE SERVICIO</c:v>
                </c:pt>
                <c:pt idx="5">
                  <c:v>MANIPULACION DE ARCHIVOS</c:v>
                </c:pt>
                <c:pt idx="6">
                  <c:v>ATAQUE CROSS SITE SCRIPTING</c:v>
                </c:pt>
                <c:pt idx="7">
                  <c:v>OTRAS CONSECUENCIAS</c:v>
                </c:pt>
              </c:strCache>
            </c:strRef>
          </c:cat>
          <c:val>
            <c:numRef>
              <c:f>consequences_integrity!$C$71:$J$71</c:f>
              <c:numCache>
                <c:formatCode>0.00%</c:formatCode>
                <c:ptCount val="8"/>
                <c:pt idx="0">
                  <c:v>2.6666666666666665E-2</c:v>
                </c:pt>
                <c:pt idx="1">
                  <c:v>2.6666666666666666E-3</c:v>
                </c:pt>
                <c:pt idx="2">
                  <c:v>1.6E-2</c:v>
                </c:pt>
                <c:pt idx="3">
                  <c:v>7.4666666666666673E-2</c:v>
                </c:pt>
                <c:pt idx="4">
                  <c:v>1.3333333333333333E-3</c:v>
                </c:pt>
                <c:pt idx="5">
                  <c:v>2.7999999999999997E-2</c:v>
                </c:pt>
                <c:pt idx="6">
                  <c:v>4.533333333333333E-2</c:v>
                </c:pt>
                <c:pt idx="7">
                  <c:v>5.3333333333333332E-3</c:v>
                </c:pt>
              </c:numCache>
            </c:numRef>
          </c:val>
          <c:extLst>
            <c:ext xmlns:c16="http://schemas.microsoft.com/office/drawing/2014/chart" uri="{C3380CC4-5D6E-409C-BE32-E72D297353CC}">
              <c16:uniqueId val="{00000005-2B7E-4EC8-BFD1-53AA5FB96B75}"/>
            </c:ext>
          </c:extLst>
        </c:ser>
        <c:ser>
          <c:idx val="2"/>
          <c:order val="2"/>
          <c:tx>
            <c:strRef>
              <c:f>consequences_integrity!$B$72</c:f>
              <c:strCache>
                <c:ptCount val="1"/>
                <c:pt idx="0">
                  <c:v>NO IMPACTO</c:v>
                </c:pt>
              </c:strCache>
            </c:strRef>
          </c:tx>
          <c:spPr>
            <a:solidFill>
              <a:schemeClr val="accent5"/>
            </a:solidFill>
            <a:ln>
              <a:noFill/>
            </a:ln>
            <a:effectLst/>
          </c:spPr>
          <c:invertIfNegative val="0"/>
          <c:dLbls>
            <c:dLbl>
              <c:idx val="1"/>
              <c:layout>
                <c:manualLayout>
                  <c:x val="4.0112312791309092E-2"/>
                  <c:y val="-6.500000000000000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B7E-4EC8-BFD1-53AA5FB96B75}"/>
                </c:ext>
              </c:extLst>
            </c:dLbl>
            <c:dLbl>
              <c:idx val="2"/>
              <c:layout>
                <c:manualLayout>
                  <c:x val="2.5671880186437779E-2"/>
                  <c:y val="-6.5000000000000002E-2"/>
                </c:manualLayout>
              </c:layout>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B7E-4EC8-BFD1-53AA5FB96B75}"/>
                </c:ext>
              </c:extLst>
            </c:dLbl>
            <c:dLbl>
              <c:idx val="3"/>
              <c:layout>
                <c:manualLayout>
                  <c:x val="-3.5833666093569458E-2"/>
                  <c:y val="-2.50000000000000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B7E-4EC8-BFD1-53AA5FB96B75}"/>
                </c:ext>
              </c:extLst>
            </c:dLbl>
            <c:dLbl>
              <c:idx val="4"/>
              <c:layout>
                <c:manualLayout>
                  <c:x val="-2.5529118254297885E-3"/>
                  <c:y val="3.3333333333332112E-3"/>
                </c:manualLayout>
              </c:layout>
              <c:tx>
                <c:rich>
                  <a:bodyPr/>
                  <a:lstStyle/>
                  <a:p>
                    <a:fld id="{EAE9E8CC-5A98-4AFF-8828-5B36BBAD669F}"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2B7E-4EC8-BFD1-53AA5FB96B75}"/>
                </c:ext>
              </c:extLst>
            </c:dLbl>
            <c:dLbl>
              <c:idx val="5"/>
              <c:layout>
                <c:manualLayout>
                  <c:x val="1.5684524935034819E-2"/>
                  <c:y val="-1.6666666666666666E-2"/>
                </c:manualLayout>
              </c:layout>
              <c:tx>
                <c:rich>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fld id="{CEB3E68D-1021-47CF-8BDC-3A47C0725944}" type="VALUE">
                      <a:rPr lang="en-US" sz="1800">
                        <a:solidFill>
                          <a:schemeClr val="bg1"/>
                        </a:solidFill>
                        <a:latin typeface="+mj-lt"/>
                      </a:rPr>
                      <a:pPr>
                        <a:defRPr sz="1800" b="1">
                          <a:solidFill>
                            <a:schemeClr val="bg1"/>
                          </a:solidFill>
                          <a:latin typeface="+mj-lt"/>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2B7E-4EC8-BFD1-53AA5FB96B75}"/>
                </c:ext>
              </c:extLst>
            </c:dLbl>
            <c:dLbl>
              <c:idx val="6"/>
              <c:layout>
                <c:manualLayout>
                  <c:x val="1.5510094279306183E-2"/>
                  <c:y val="-1.5000000000000123E-2"/>
                </c:manualLayout>
              </c:layout>
              <c:tx>
                <c:rich>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fld id="{8074DB40-BA26-4B33-A1F5-C3E12FF8ACBB}" type="VALUE">
                      <a:rPr lang="en-US" sz="1800">
                        <a:solidFill>
                          <a:schemeClr val="bg1"/>
                        </a:solidFill>
                        <a:latin typeface="+mj-lt"/>
                      </a:rPr>
                      <a:pPr>
                        <a:defRPr sz="1800" b="1">
                          <a:solidFill>
                            <a:schemeClr val="bg1"/>
                          </a:solidFill>
                          <a:latin typeface="+mj-lt"/>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2B7E-4EC8-BFD1-53AA5FB96B75}"/>
                </c:ext>
              </c:extLst>
            </c:dLbl>
            <c:dLbl>
              <c:idx val="7"/>
              <c:layout>
                <c:manualLayout>
                  <c:x val="-1.1962481321980701E-2"/>
                  <c:y val="-1.4999999999999999E-2"/>
                </c:manualLayout>
              </c:layout>
              <c:tx>
                <c:rich>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fld id="{C25BBF9E-5D11-415A-AA3E-5447FC26FAFB}" type="VALUE">
                      <a:rPr lang="en-US" sz="1800">
                        <a:solidFill>
                          <a:schemeClr val="bg1"/>
                        </a:solidFill>
                        <a:latin typeface="+mj-lt"/>
                      </a:rPr>
                      <a:pPr>
                        <a:defRPr sz="1800" b="1">
                          <a:solidFill>
                            <a:schemeClr val="bg1"/>
                          </a:solidFill>
                          <a:latin typeface="+mj-lt"/>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2B7E-4EC8-BFD1-53AA5FB96B75}"/>
                </c:ext>
              </c:extLst>
            </c:dLbl>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consequences_integrity!$C$69:$J$69</c:f>
              <c:strCache>
                <c:ptCount val="8"/>
                <c:pt idx="0">
                  <c:v>OBTENCIÓN INFORMACIÓN</c:v>
                </c:pt>
                <c:pt idx="1">
                  <c:v>OBTENCIÓN PRIVILEGIOS</c:v>
                </c:pt>
                <c:pt idx="2">
                  <c:v>SOBREPASAR SEGURIDAD</c:v>
                </c:pt>
                <c:pt idx="3">
                  <c:v>OBTENCIÓN ACCESO</c:v>
                </c:pt>
                <c:pt idx="4">
                  <c:v>DENEGACIÓN DE SERVICIO</c:v>
                </c:pt>
                <c:pt idx="5">
                  <c:v>MANIPULACION DE ARCHIVOS</c:v>
                </c:pt>
                <c:pt idx="6">
                  <c:v>ATAQUE CROSS SITE SCRIPTING</c:v>
                </c:pt>
                <c:pt idx="7">
                  <c:v>OTRAS CONSECUENCIAS</c:v>
                </c:pt>
              </c:strCache>
            </c:strRef>
          </c:cat>
          <c:val>
            <c:numRef>
              <c:f>consequences_integrity!$C$72:$J$72</c:f>
              <c:numCache>
                <c:formatCode>0.00%</c:formatCode>
                <c:ptCount val="8"/>
                <c:pt idx="0">
                  <c:v>0.152</c:v>
                </c:pt>
                <c:pt idx="1">
                  <c:v>6.6666666666666662E-3</c:v>
                </c:pt>
                <c:pt idx="2">
                  <c:v>2.6666666666666666E-3</c:v>
                </c:pt>
                <c:pt idx="3">
                  <c:v>5.3333333333333332E-3</c:v>
                </c:pt>
                <c:pt idx="4">
                  <c:v>3.4666666666666665E-2</c:v>
                </c:pt>
                <c:pt idx="5">
                  <c:v>0</c:v>
                </c:pt>
                <c:pt idx="6">
                  <c:v>0</c:v>
                </c:pt>
                <c:pt idx="7">
                  <c:v>0</c:v>
                </c:pt>
              </c:numCache>
            </c:numRef>
          </c:val>
          <c:extLst xmlns:c15="http://schemas.microsoft.com/office/drawing/2012/chart">
            <c:ext xmlns:c16="http://schemas.microsoft.com/office/drawing/2014/chart" uri="{C3380CC4-5D6E-409C-BE32-E72D297353CC}">
              <c16:uniqueId val="{00000009-2B7E-4EC8-BFD1-53AA5FB96B75}"/>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3"/>
                <c:order val="3"/>
                <c:tx>
                  <c:strRef>
                    <c:extLst>
                      <c:ext uri="{02D57815-91ED-43cb-92C2-25804820EDAC}">
                        <c15:formulaRef>
                          <c15:sqref>consequences_integrity!$B$73</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consequences_integrity!$C$69:$J$69</c15:sqref>
                        </c15:formulaRef>
                      </c:ext>
                    </c:extLst>
                    <c:strCache>
                      <c:ptCount val="8"/>
                      <c:pt idx="0">
                        <c:v>OBTENCIÓN INFORMACIÓN</c:v>
                      </c:pt>
                      <c:pt idx="1">
                        <c:v>OBTENCIÓN PRIVILEGIOS</c:v>
                      </c:pt>
                      <c:pt idx="2">
                        <c:v>SOBREPASAR SEGURIDAD</c:v>
                      </c:pt>
                      <c:pt idx="3">
                        <c:v>OBTENCIÓN ACCESO</c:v>
                      </c:pt>
                      <c:pt idx="4">
                        <c:v>DENEGACIÓN DE SERVICIO</c:v>
                      </c:pt>
                      <c:pt idx="5">
                        <c:v>MANIPULACION DE ARCHIVOS</c:v>
                      </c:pt>
                      <c:pt idx="6">
                        <c:v>ATAQUE CROSS SITE SCRIPTING</c:v>
                      </c:pt>
                      <c:pt idx="7">
                        <c:v>OTRAS CONSECUENCIAS</c:v>
                      </c:pt>
                    </c:strCache>
                  </c:strRef>
                </c:cat>
                <c:val>
                  <c:numRef>
                    <c:extLst>
                      <c:ext uri="{02D57815-91ED-43cb-92C2-25804820EDAC}">
                        <c15:formulaRef>
                          <c15:sqref>consequences_integrity!$C$73:$J$73</c15:sqref>
                        </c15:formulaRef>
                      </c:ext>
                    </c:extLst>
                    <c:numCache>
                      <c:formatCode>0.00%</c:formatCode>
                      <c:ptCount val="8"/>
                      <c:pt idx="0">
                        <c:v>0.21733333333333332</c:v>
                      </c:pt>
                      <c:pt idx="1">
                        <c:v>9.7333333333333341E-2</c:v>
                      </c:pt>
                      <c:pt idx="2">
                        <c:v>5.6000000000000001E-2</c:v>
                      </c:pt>
                      <c:pt idx="3">
                        <c:v>0.5013333333333333</c:v>
                      </c:pt>
                      <c:pt idx="4">
                        <c:v>3.7333333333333329E-2</c:v>
                      </c:pt>
                      <c:pt idx="5">
                        <c:v>3.3333333333333333E-2</c:v>
                      </c:pt>
                      <c:pt idx="6">
                        <c:v>4.7999999999999994E-2</c:v>
                      </c:pt>
                      <c:pt idx="7">
                        <c:v>9.3333333333333324E-3</c:v>
                      </c:pt>
                    </c:numCache>
                  </c:numRef>
                </c:val>
                <c:extLst>
                  <c:ext xmlns:c16="http://schemas.microsoft.com/office/drawing/2014/chart" uri="{C3380CC4-5D6E-409C-BE32-E72D297353CC}">
                    <c16:uniqueId val="{0000000A-2B7E-4EC8-BFD1-53AA5FB96B75}"/>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2400" b="1">
                <a:latin typeface="+mj-lt"/>
              </a:rPr>
              <a:t>RELACIÓN CONSECUENCIAS</a:t>
            </a:r>
            <a:r>
              <a:rPr lang="es-ES" sz="2400" b="1" baseline="0">
                <a:latin typeface="+mj-lt"/>
              </a:rPr>
              <a:t> DE ATAQUE</a:t>
            </a:r>
            <a:r>
              <a:rPr lang="es-ES" sz="2400" b="1">
                <a:latin typeface="+mj-lt"/>
              </a:rPr>
              <a:t>/IMPACTO DE CONFIDENCIALIDAD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consequences_confidentiality!$B$70</c:f>
              <c:strCache>
                <c:ptCount val="1"/>
                <c:pt idx="0">
                  <c:v>ALTO</c:v>
                </c:pt>
              </c:strCache>
            </c:strRef>
          </c:tx>
          <c:spPr>
            <a:solidFill>
              <a:schemeClr val="accent1"/>
            </a:solidFill>
            <a:ln>
              <a:noFill/>
            </a:ln>
            <a:effectLst/>
          </c:spPr>
          <c:invertIfNegative val="0"/>
          <c:dLbls>
            <c:dLbl>
              <c:idx val="4"/>
              <c:layout>
                <c:manualLayout>
                  <c:x val="8.5676033870873154E-3"/>
                  <c:y val="-0.12666666666666668"/>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ECD-473A-BCF4-A1D9EEF0D6BC}"/>
                </c:ext>
              </c:extLst>
            </c:dLbl>
            <c:dLbl>
              <c:idx val="5"/>
              <c:layout>
                <c:manualLayout>
                  <c:x val="0"/>
                  <c:y val="-0.1266666666666666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ECD-473A-BCF4-A1D9EEF0D6BC}"/>
                </c:ext>
              </c:extLst>
            </c:dLbl>
            <c:dLbl>
              <c:idx val="6"/>
              <c:layout>
                <c:manualLayout>
                  <c:x val="-3.5666696785390514E-2"/>
                  <c:y val="-0.12"/>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ECD-473A-BCF4-A1D9EEF0D6BC}"/>
                </c:ext>
              </c:extLst>
            </c:dLbl>
            <c:dLbl>
              <c:idx val="7"/>
              <c:layout>
                <c:manualLayout>
                  <c:x val="-3.6947789606814205E-2"/>
                  <c:y val="-0.12666666666666679"/>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CD-473A-BCF4-A1D9EEF0D6BC}"/>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consequences_confidentiality!$C$69:$J$69</c:f>
              <c:strCache>
                <c:ptCount val="8"/>
                <c:pt idx="0">
                  <c:v>OBTENCIÓN INFORMACIÓN</c:v>
                </c:pt>
                <c:pt idx="1">
                  <c:v>OBTENCIÓN PRIVILEGIOS</c:v>
                </c:pt>
                <c:pt idx="2">
                  <c:v>SOBREPASAR SEGURIDAD</c:v>
                </c:pt>
                <c:pt idx="3">
                  <c:v>OBTENCIÓN ACCESO</c:v>
                </c:pt>
                <c:pt idx="4">
                  <c:v>DENEGACIÓN DE SERVICIO</c:v>
                </c:pt>
                <c:pt idx="5">
                  <c:v>MANIPULACION DE ARCHIVOS</c:v>
                </c:pt>
                <c:pt idx="6">
                  <c:v>ATAQUE CROSS SITE SCRIPTING</c:v>
                </c:pt>
                <c:pt idx="7">
                  <c:v>OTRAS CONSECUENCIAS</c:v>
                </c:pt>
              </c:strCache>
            </c:strRef>
          </c:cat>
          <c:val>
            <c:numRef>
              <c:f>consequences_confidentiality!$C$70:$J$70</c:f>
              <c:numCache>
                <c:formatCode>0.00%</c:formatCode>
                <c:ptCount val="8"/>
                <c:pt idx="0">
                  <c:v>0.14000000000000001</c:v>
                </c:pt>
                <c:pt idx="1">
                  <c:v>8.8000000000000009E-2</c:v>
                </c:pt>
                <c:pt idx="2">
                  <c:v>2.2666666666666665E-2</c:v>
                </c:pt>
                <c:pt idx="3">
                  <c:v>0.40533333333333332</c:v>
                </c:pt>
                <c:pt idx="4">
                  <c:v>1.3333333333333333E-3</c:v>
                </c:pt>
                <c:pt idx="5">
                  <c:v>6.6666666666666662E-3</c:v>
                </c:pt>
                <c:pt idx="6">
                  <c:v>2.6666666666666666E-3</c:v>
                </c:pt>
                <c:pt idx="7">
                  <c:v>4.0000000000000001E-3</c:v>
                </c:pt>
              </c:numCache>
            </c:numRef>
          </c:val>
          <c:extLst>
            <c:ext xmlns:c16="http://schemas.microsoft.com/office/drawing/2014/chart" uri="{C3380CC4-5D6E-409C-BE32-E72D297353CC}">
              <c16:uniqueId val="{00000002-3ECD-473A-BCF4-A1D9EEF0D6BC}"/>
            </c:ext>
          </c:extLst>
        </c:ser>
        <c:ser>
          <c:idx val="1"/>
          <c:order val="1"/>
          <c:tx>
            <c:strRef>
              <c:f>consequences_confidentiality!$B$71</c:f>
              <c:strCache>
                <c:ptCount val="1"/>
                <c:pt idx="0">
                  <c:v>BAJO</c:v>
                </c:pt>
              </c:strCache>
            </c:strRef>
          </c:tx>
          <c:spPr>
            <a:solidFill>
              <a:schemeClr val="accent3"/>
            </a:solidFill>
            <a:ln>
              <a:noFill/>
            </a:ln>
            <a:effectLst/>
          </c:spPr>
          <c:invertIfNegative val="0"/>
          <c:dLbls>
            <c:dLbl>
              <c:idx val="1"/>
              <c:layout>
                <c:manualLayout>
                  <c:x val="-2.0883533256025329E-2"/>
                  <c:y val="-5.5E-2"/>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ECD-473A-BCF4-A1D9EEF0D6BC}"/>
                </c:ext>
              </c:extLst>
            </c:dLbl>
            <c:dLbl>
              <c:idx val="2"/>
              <c:layout>
                <c:manualLayout>
                  <c:x val="-3.1057562278191515E-2"/>
                  <c:y val="-8.3333333333333454E-2"/>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ECD-473A-BCF4-A1D9EEF0D6BC}"/>
                </c:ext>
              </c:extLst>
            </c:dLbl>
            <c:dLbl>
              <c:idx val="4"/>
              <c:layout>
                <c:manualLayout>
                  <c:x val="-2.4096384526183071E-2"/>
                  <c:y val="-9.3333333333333462E-2"/>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ECD-473A-BCF4-A1D9EEF0D6BC}"/>
                </c:ext>
              </c:extLst>
            </c:dLbl>
            <c:dLbl>
              <c:idx val="5"/>
              <c:layout>
                <c:manualLayout>
                  <c:x val="-3.3734938336656299E-2"/>
                  <c:y val="-6.500000000000000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ECD-473A-BCF4-A1D9EEF0D6BC}"/>
                </c:ext>
              </c:extLst>
            </c:dLbl>
            <c:dLbl>
              <c:idx val="6"/>
              <c:layout>
                <c:manualLayout>
                  <c:x val="-3.4635970247986888E-3"/>
                  <c:y val="-6.6666666666666671E-3"/>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CD-473A-BCF4-A1D9EEF0D6BC}"/>
                </c:ext>
              </c:extLst>
            </c:dLbl>
            <c:dLbl>
              <c:idx val="7"/>
              <c:layout>
                <c:manualLayout>
                  <c:x val="1.9892249445327175E-2"/>
                  <c:y val="-9.6666666666666665E-2"/>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ECD-473A-BCF4-A1D9EEF0D6BC}"/>
                </c:ext>
              </c:extLst>
            </c:dLbl>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consequences_confidentiality!$C$69:$J$69</c:f>
              <c:strCache>
                <c:ptCount val="8"/>
                <c:pt idx="0">
                  <c:v>OBTENCIÓN INFORMACIÓN</c:v>
                </c:pt>
                <c:pt idx="1">
                  <c:v>OBTENCIÓN PRIVILEGIOS</c:v>
                </c:pt>
                <c:pt idx="2">
                  <c:v>SOBREPASAR SEGURIDAD</c:v>
                </c:pt>
                <c:pt idx="3">
                  <c:v>OBTENCIÓN ACCESO</c:v>
                </c:pt>
                <c:pt idx="4">
                  <c:v>DENEGACIÓN DE SERVICIO</c:v>
                </c:pt>
                <c:pt idx="5">
                  <c:v>MANIPULACION DE ARCHIVOS</c:v>
                </c:pt>
                <c:pt idx="6">
                  <c:v>ATAQUE CROSS SITE SCRIPTING</c:v>
                </c:pt>
                <c:pt idx="7">
                  <c:v>OTRAS CONSECUENCIAS</c:v>
                </c:pt>
              </c:strCache>
            </c:strRef>
          </c:cat>
          <c:val>
            <c:numRef>
              <c:f>consequences_confidentiality!$C$71:$J$71</c:f>
              <c:numCache>
                <c:formatCode>0.00%</c:formatCode>
                <c:ptCount val="8"/>
                <c:pt idx="0">
                  <c:v>6.1333333333333337E-2</c:v>
                </c:pt>
                <c:pt idx="1">
                  <c:v>1.3333333333333333E-3</c:v>
                </c:pt>
                <c:pt idx="2">
                  <c:v>4.0000000000000001E-3</c:v>
                </c:pt>
                <c:pt idx="3">
                  <c:v>7.2000000000000008E-2</c:v>
                </c:pt>
                <c:pt idx="4">
                  <c:v>1.3333333333333333E-3</c:v>
                </c:pt>
                <c:pt idx="5">
                  <c:v>1.3333333333333332E-2</c:v>
                </c:pt>
                <c:pt idx="6">
                  <c:v>3.8666666666666669E-2</c:v>
                </c:pt>
                <c:pt idx="7">
                  <c:v>2.6666666666666666E-3</c:v>
                </c:pt>
              </c:numCache>
            </c:numRef>
          </c:val>
          <c:extLst>
            <c:ext xmlns:c16="http://schemas.microsoft.com/office/drawing/2014/chart" uri="{C3380CC4-5D6E-409C-BE32-E72D297353CC}">
              <c16:uniqueId val="{00000005-3ECD-473A-BCF4-A1D9EEF0D6BC}"/>
            </c:ext>
          </c:extLst>
        </c:ser>
        <c:ser>
          <c:idx val="2"/>
          <c:order val="2"/>
          <c:tx>
            <c:strRef>
              <c:f>consequences_confidentiality!$B$72</c:f>
              <c:strCache>
                <c:ptCount val="1"/>
                <c:pt idx="0">
                  <c:v>NO IMPACTO</c:v>
                </c:pt>
              </c:strCache>
            </c:strRef>
          </c:tx>
          <c:spPr>
            <a:solidFill>
              <a:schemeClr val="accent5"/>
            </a:solidFill>
            <a:ln>
              <a:noFill/>
            </a:ln>
            <a:effectLst/>
          </c:spPr>
          <c:invertIfNegative val="0"/>
          <c:dLbls>
            <c:dLbl>
              <c:idx val="0"/>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B-3ECD-473A-BCF4-A1D9EEF0D6BC}"/>
                </c:ext>
              </c:extLst>
            </c:dLbl>
            <c:dLbl>
              <c:idx val="1"/>
              <c:layout>
                <c:manualLayout>
                  <c:x val="4.0696116088664705E-2"/>
                  <c:y val="-4.333333333333333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ECD-473A-BCF4-A1D9EEF0D6BC}"/>
                </c:ext>
              </c:extLst>
            </c:dLbl>
            <c:dLbl>
              <c:idx val="2"/>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11-3ECD-473A-BCF4-A1D9EEF0D6BC}"/>
                </c:ext>
              </c:extLst>
            </c:dLbl>
            <c:dLbl>
              <c:idx val="3"/>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12-3ECD-473A-BCF4-A1D9EEF0D6BC}"/>
                </c:ext>
              </c:extLst>
            </c:dLbl>
            <c:dLbl>
              <c:idx val="4"/>
              <c:layout>
                <c:manualLayout>
                  <c:x val="-1.5096606263516796E-3"/>
                  <c:y val="8.3333333333333332E-3"/>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ECD-473A-BCF4-A1D9EEF0D6BC}"/>
                </c:ext>
              </c:extLst>
            </c:dLbl>
            <c:dLbl>
              <c:idx val="5"/>
              <c:layout>
                <c:manualLayout>
                  <c:x val="2.2102499383697041E-2"/>
                  <c:y val="-4.1666666666666664E-2"/>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ECD-473A-BCF4-A1D9EEF0D6BC}"/>
                </c:ext>
              </c:extLst>
            </c:dLbl>
            <c:dLbl>
              <c:idx val="6"/>
              <c:layout>
                <c:manualLayout>
                  <c:x val="3.2663987913270229E-2"/>
                  <c:y val="-8.6666666666666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ECD-473A-BCF4-A1D9EEF0D6BC}"/>
                </c:ext>
              </c:extLst>
            </c:dLbl>
            <c:dLbl>
              <c:idx val="7"/>
              <c:layout>
                <c:manualLayout>
                  <c:x val="-1.3566986193128711E-2"/>
                  <c:y val="-4.499999999999999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ECD-473A-BCF4-A1D9EEF0D6BC}"/>
                </c:ext>
              </c:extLst>
            </c:dLbl>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consequences_confidentiality!$C$69:$J$69</c:f>
              <c:strCache>
                <c:ptCount val="8"/>
                <c:pt idx="0">
                  <c:v>OBTENCIÓN INFORMACIÓN</c:v>
                </c:pt>
                <c:pt idx="1">
                  <c:v>OBTENCIÓN PRIVILEGIOS</c:v>
                </c:pt>
                <c:pt idx="2">
                  <c:v>SOBREPASAR SEGURIDAD</c:v>
                </c:pt>
                <c:pt idx="3">
                  <c:v>OBTENCIÓN ACCESO</c:v>
                </c:pt>
                <c:pt idx="4">
                  <c:v>DENEGACIÓN DE SERVICIO</c:v>
                </c:pt>
                <c:pt idx="5">
                  <c:v>MANIPULACION DE ARCHIVOS</c:v>
                </c:pt>
                <c:pt idx="6">
                  <c:v>ATAQUE CROSS SITE SCRIPTING</c:v>
                </c:pt>
                <c:pt idx="7">
                  <c:v>OTRAS CONSECUENCIAS</c:v>
                </c:pt>
              </c:strCache>
            </c:strRef>
          </c:cat>
          <c:val>
            <c:numRef>
              <c:f>consequences_confidentiality!$C$72:$J$72</c:f>
              <c:numCache>
                <c:formatCode>0.00%</c:formatCode>
                <c:ptCount val="8"/>
                <c:pt idx="0">
                  <c:v>1.6E-2</c:v>
                </c:pt>
                <c:pt idx="1">
                  <c:v>8.0000000000000002E-3</c:v>
                </c:pt>
                <c:pt idx="2">
                  <c:v>2.9333333333333333E-2</c:v>
                </c:pt>
                <c:pt idx="3">
                  <c:v>2.4E-2</c:v>
                </c:pt>
                <c:pt idx="4">
                  <c:v>3.4666666666666665E-2</c:v>
                </c:pt>
                <c:pt idx="5">
                  <c:v>1.3333333333333332E-2</c:v>
                </c:pt>
                <c:pt idx="6">
                  <c:v>6.6666666666666662E-3</c:v>
                </c:pt>
                <c:pt idx="7">
                  <c:v>2.6666666666666666E-3</c:v>
                </c:pt>
              </c:numCache>
            </c:numRef>
          </c:val>
          <c:extLst xmlns:c15="http://schemas.microsoft.com/office/drawing/2012/chart">
            <c:ext xmlns:c16="http://schemas.microsoft.com/office/drawing/2014/chart" uri="{C3380CC4-5D6E-409C-BE32-E72D297353CC}">
              <c16:uniqueId val="{00000009-3ECD-473A-BCF4-A1D9EEF0D6BC}"/>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3"/>
                <c:order val="3"/>
                <c:tx>
                  <c:strRef>
                    <c:extLst>
                      <c:ext uri="{02D57815-91ED-43cb-92C2-25804820EDAC}">
                        <c15:formulaRef>
                          <c15:sqref>consequences_confidentiality!$B$73</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consequences_confidentiality!$C$69:$J$69</c15:sqref>
                        </c15:formulaRef>
                      </c:ext>
                    </c:extLst>
                    <c:strCache>
                      <c:ptCount val="8"/>
                      <c:pt idx="0">
                        <c:v>OBTENCIÓN INFORMACIÓN</c:v>
                      </c:pt>
                      <c:pt idx="1">
                        <c:v>OBTENCIÓN PRIVILEGIOS</c:v>
                      </c:pt>
                      <c:pt idx="2">
                        <c:v>SOBREPASAR SEGURIDAD</c:v>
                      </c:pt>
                      <c:pt idx="3">
                        <c:v>OBTENCIÓN ACCESO</c:v>
                      </c:pt>
                      <c:pt idx="4">
                        <c:v>DENEGACIÓN DE SERVICIO</c:v>
                      </c:pt>
                      <c:pt idx="5">
                        <c:v>MANIPULACION DE ARCHIVOS</c:v>
                      </c:pt>
                      <c:pt idx="6">
                        <c:v>ATAQUE CROSS SITE SCRIPTING</c:v>
                      </c:pt>
                      <c:pt idx="7">
                        <c:v>OTRAS CONSECUENCIAS</c:v>
                      </c:pt>
                    </c:strCache>
                  </c:strRef>
                </c:cat>
                <c:val>
                  <c:numRef>
                    <c:extLst>
                      <c:ext uri="{02D57815-91ED-43cb-92C2-25804820EDAC}">
                        <c15:formulaRef>
                          <c15:sqref>consequences_confidentiality!$C$73:$J$73</c15:sqref>
                        </c15:formulaRef>
                      </c:ext>
                    </c:extLst>
                    <c:numCache>
                      <c:formatCode>0.00%</c:formatCode>
                      <c:ptCount val="8"/>
                      <c:pt idx="0">
                        <c:v>0.21733333333333338</c:v>
                      </c:pt>
                      <c:pt idx="1">
                        <c:v>9.7333333333333355E-2</c:v>
                      </c:pt>
                      <c:pt idx="2">
                        <c:v>5.5999999999999994E-2</c:v>
                      </c:pt>
                      <c:pt idx="3">
                        <c:v>0.5013333333333333</c:v>
                      </c:pt>
                      <c:pt idx="4">
                        <c:v>3.7333333333333329E-2</c:v>
                      </c:pt>
                      <c:pt idx="5">
                        <c:v>3.3333333333333326E-2</c:v>
                      </c:pt>
                      <c:pt idx="6">
                        <c:v>4.8000000000000001E-2</c:v>
                      </c:pt>
                      <c:pt idx="7">
                        <c:v>9.3333333333333324E-3</c:v>
                      </c:pt>
                    </c:numCache>
                  </c:numRef>
                </c:val>
                <c:extLst>
                  <c:ext xmlns:c16="http://schemas.microsoft.com/office/drawing/2014/chart" uri="{C3380CC4-5D6E-409C-BE32-E72D297353CC}">
                    <c16:uniqueId val="{0000000A-3ECD-473A-BCF4-A1D9EEF0D6BC}"/>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2400" b="1">
                <a:latin typeface="+mj-lt"/>
              </a:rPr>
              <a:t>RELACIÓN NOMBRE DE OBJETO/CONSECUENCIAS ATAQUE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name_consequences!$B$256</c:f>
              <c:strCache>
                <c:ptCount val="1"/>
                <c:pt idx="0">
                  <c:v>OBTENCION INFORMACION</c:v>
                </c:pt>
              </c:strCache>
            </c:strRef>
          </c:tx>
          <c:spPr>
            <a:solidFill>
              <a:schemeClr val="accent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33-F187-420A-89F6-7EA991333E28}"/>
                </c:ext>
              </c:extLst>
            </c:dLbl>
            <c:dLbl>
              <c:idx val="1"/>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34-F187-420A-89F6-7EA991333E28}"/>
                </c:ext>
              </c:extLst>
            </c:dLbl>
            <c:dLbl>
              <c:idx val="2"/>
              <c:delete val="1"/>
              <c:extLst>
                <c:ext xmlns:c15="http://schemas.microsoft.com/office/drawing/2012/chart" uri="{CE6537A1-D6FC-4f65-9D91-7224C49458BB}"/>
                <c:ext xmlns:c16="http://schemas.microsoft.com/office/drawing/2014/chart" uri="{C3380CC4-5D6E-409C-BE32-E72D297353CC}">
                  <c16:uniqueId val="{00000000-F187-420A-89F6-7EA991333E28}"/>
                </c:ext>
              </c:extLst>
            </c:dLbl>
            <c:dLbl>
              <c:idx val="3"/>
              <c:layout>
                <c:manualLayout>
                  <c:x val="-3.1494028411865986E-2"/>
                  <c:y val="-0.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87-420A-89F6-7EA991333E28}"/>
                </c:ext>
              </c:extLst>
            </c:dLbl>
            <c:dLbl>
              <c:idx val="4"/>
              <c:delete val="1"/>
              <c:extLst>
                <c:ext xmlns:c15="http://schemas.microsoft.com/office/drawing/2012/chart" uri="{CE6537A1-D6FC-4f65-9D91-7224C49458BB}"/>
                <c:ext xmlns:c16="http://schemas.microsoft.com/office/drawing/2014/chart" uri="{C3380CC4-5D6E-409C-BE32-E72D297353CC}">
                  <c16:uniqueId val="{00000035-F187-420A-89F6-7EA991333E28}"/>
                </c:ext>
              </c:extLst>
            </c:dLbl>
            <c:dLbl>
              <c:idx val="5"/>
              <c:delete val="1"/>
              <c:extLst>
                <c:ext xmlns:c15="http://schemas.microsoft.com/office/drawing/2012/chart" uri="{CE6537A1-D6FC-4f65-9D91-7224C49458BB}"/>
                <c:ext xmlns:c16="http://schemas.microsoft.com/office/drawing/2014/chart" uri="{C3380CC4-5D6E-409C-BE32-E72D297353CC}">
                  <c16:uniqueId val="{00000002-F187-420A-89F6-7EA991333E28}"/>
                </c:ext>
              </c:extLst>
            </c:dLbl>
            <c:dLbl>
              <c:idx val="6"/>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03-F187-420A-89F6-7EA991333E28}"/>
                </c:ext>
              </c:extLst>
            </c:dLbl>
            <c:dLbl>
              <c:idx val="7"/>
              <c:delete val="1"/>
              <c:extLst>
                <c:ext xmlns:c15="http://schemas.microsoft.com/office/drawing/2012/chart" uri="{CE6537A1-D6FC-4f65-9D91-7224C49458BB}"/>
                <c:ext xmlns:c16="http://schemas.microsoft.com/office/drawing/2014/chart" uri="{C3380CC4-5D6E-409C-BE32-E72D297353CC}">
                  <c16:uniqueId val="{00000004-F187-420A-89F6-7EA991333E28}"/>
                </c:ext>
              </c:extLst>
            </c:dLbl>
            <c:dLbl>
              <c:idx val="8"/>
              <c:delete val="1"/>
              <c:extLst>
                <c:ext xmlns:c15="http://schemas.microsoft.com/office/drawing/2012/chart" uri="{CE6537A1-D6FC-4f65-9D91-7224C49458BB}"/>
                <c:ext xmlns:c16="http://schemas.microsoft.com/office/drawing/2014/chart" uri="{C3380CC4-5D6E-409C-BE32-E72D297353CC}">
                  <c16:uniqueId val="{00000005-F187-420A-89F6-7EA991333E28}"/>
                </c:ext>
              </c:extLst>
            </c:dLbl>
            <c:dLbl>
              <c:idx val="9"/>
              <c:delete val="1"/>
              <c:extLst>
                <c:ext xmlns:c15="http://schemas.microsoft.com/office/drawing/2012/chart" uri="{CE6537A1-D6FC-4f65-9D91-7224C49458BB}"/>
                <c:ext xmlns:c16="http://schemas.microsoft.com/office/drawing/2014/chart" uri="{C3380CC4-5D6E-409C-BE32-E72D297353CC}">
                  <c16:uniqueId val="{00000006-F187-420A-89F6-7EA991333E28}"/>
                </c:ext>
              </c:extLst>
            </c:dLbl>
            <c:dLbl>
              <c:idx val="10"/>
              <c:delete val="1"/>
              <c:extLst>
                <c:ext xmlns:c15="http://schemas.microsoft.com/office/drawing/2012/chart" uri="{CE6537A1-D6FC-4f65-9D91-7224C49458BB}"/>
                <c:ext xmlns:c16="http://schemas.microsoft.com/office/drawing/2014/chart" uri="{C3380CC4-5D6E-409C-BE32-E72D297353CC}">
                  <c16:uniqueId val="{00000007-F187-420A-89F6-7EA991333E28}"/>
                </c:ext>
              </c:extLst>
            </c:dLbl>
            <c:dLbl>
              <c:idx val="11"/>
              <c:layout>
                <c:manualLayout>
                  <c:x val="-2.0135526361684787E-2"/>
                  <c:y val="-0.12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187-420A-89F6-7EA991333E28}"/>
                </c:ext>
              </c:extLst>
            </c:dLbl>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name_consequences!$C$255:$N$255</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name_consequences!$C$256:$N$256</c:f>
              <c:numCache>
                <c:formatCode>0.00%</c:formatCode>
                <c:ptCount val="12"/>
                <c:pt idx="0">
                  <c:v>0</c:v>
                </c:pt>
                <c:pt idx="1">
                  <c:v>0.16666666666666669</c:v>
                </c:pt>
                <c:pt idx="2">
                  <c:v>0</c:v>
                </c:pt>
                <c:pt idx="3">
                  <c:v>1.3333333333333333E-3</c:v>
                </c:pt>
                <c:pt idx="4">
                  <c:v>0</c:v>
                </c:pt>
                <c:pt idx="5">
                  <c:v>0</c:v>
                </c:pt>
                <c:pt idx="6">
                  <c:v>4.533333333333333E-2</c:v>
                </c:pt>
                <c:pt idx="7">
                  <c:v>0</c:v>
                </c:pt>
                <c:pt idx="8">
                  <c:v>0</c:v>
                </c:pt>
                <c:pt idx="9">
                  <c:v>0</c:v>
                </c:pt>
                <c:pt idx="10">
                  <c:v>0</c:v>
                </c:pt>
                <c:pt idx="11">
                  <c:v>4.0000000000000001E-3</c:v>
                </c:pt>
              </c:numCache>
            </c:numRef>
          </c:val>
          <c:extLst>
            <c:ext xmlns:c16="http://schemas.microsoft.com/office/drawing/2014/chart" uri="{C3380CC4-5D6E-409C-BE32-E72D297353CC}">
              <c16:uniqueId val="{00000009-F187-420A-89F6-7EA991333E28}"/>
            </c:ext>
          </c:extLst>
        </c:ser>
        <c:ser>
          <c:idx val="1"/>
          <c:order val="1"/>
          <c:tx>
            <c:strRef>
              <c:f>name_consequences!$B$257</c:f>
              <c:strCache>
                <c:ptCount val="1"/>
                <c:pt idx="0">
                  <c:v>OBTENCION PRIVILEGIOS</c:v>
                </c:pt>
              </c:strCache>
            </c:strRef>
          </c:tx>
          <c:spPr>
            <a:solidFill>
              <a:schemeClr val="accent3"/>
            </a:solidFill>
            <a:ln>
              <a:noFill/>
            </a:ln>
            <a:effectLst/>
          </c:spPr>
          <c:invertIfNegative val="0"/>
          <c:dLbls>
            <c:dLbl>
              <c:idx val="0"/>
              <c:layout>
                <c:manualLayout>
                  <c:x val="3.5624392793749994E-2"/>
                  <c:y val="-0.12166666666666678"/>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187-420A-89F6-7EA991333E28}"/>
                </c:ext>
              </c:extLst>
            </c:dLbl>
            <c:dLbl>
              <c:idx val="1"/>
              <c:delete val="1"/>
              <c:extLst>
                <c:ext xmlns:c15="http://schemas.microsoft.com/office/drawing/2012/chart" uri="{CE6537A1-D6FC-4f65-9D91-7224C49458BB}"/>
                <c:ext xmlns:c16="http://schemas.microsoft.com/office/drawing/2014/chart" uri="{C3380CC4-5D6E-409C-BE32-E72D297353CC}">
                  <c16:uniqueId val="{00000036-F187-420A-89F6-7EA991333E28}"/>
                </c:ext>
              </c:extLst>
            </c:dLbl>
            <c:dLbl>
              <c:idx val="2"/>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3A-F187-420A-89F6-7EA991333E28}"/>
                </c:ext>
              </c:extLst>
            </c:dLbl>
            <c:dLbl>
              <c:idx val="3"/>
              <c:layout>
                <c:manualLayout>
                  <c:x val="2.6847368482246385E-2"/>
                  <c:y val="-0.1966666666666668"/>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187-420A-89F6-7EA991333E28}"/>
                </c:ext>
              </c:extLst>
            </c:dLbl>
            <c:dLbl>
              <c:idx val="4"/>
              <c:delete val="1"/>
              <c:extLst>
                <c:ext xmlns:c15="http://schemas.microsoft.com/office/drawing/2012/chart" uri="{CE6537A1-D6FC-4f65-9D91-7224C49458BB}"/>
                <c:ext xmlns:c16="http://schemas.microsoft.com/office/drawing/2014/chart" uri="{C3380CC4-5D6E-409C-BE32-E72D297353CC}">
                  <c16:uniqueId val="{00000038-F187-420A-89F6-7EA991333E28}"/>
                </c:ext>
              </c:extLst>
            </c:dLbl>
            <c:dLbl>
              <c:idx val="5"/>
              <c:delete val="1"/>
              <c:extLst>
                <c:ext xmlns:c15="http://schemas.microsoft.com/office/drawing/2012/chart" uri="{CE6537A1-D6FC-4f65-9D91-7224C49458BB}"/>
                <c:ext xmlns:c16="http://schemas.microsoft.com/office/drawing/2014/chart" uri="{C3380CC4-5D6E-409C-BE32-E72D297353CC}">
                  <c16:uniqueId val="{0000000A-F187-420A-89F6-7EA991333E28}"/>
                </c:ext>
              </c:extLst>
            </c:dLbl>
            <c:dLbl>
              <c:idx val="6"/>
              <c:delete val="1"/>
              <c:extLst>
                <c:ext xmlns:c15="http://schemas.microsoft.com/office/drawing/2012/chart" uri="{CE6537A1-D6FC-4f65-9D91-7224C49458BB}"/>
                <c:ext xmlns:c16="http://schemas.microsoft.com/office/drawing/2014/chart" uri="{C3380CC4-5D6E-409C-BE32-E72D297353CC}">
                  <c16:uniqueId val="{0000000B-F187-420A-89F6-7EA991333E28}"/>
                </c:ext>
              </c:extLst>
            </c:dLbl>
            <c:dLbl>
              <c:idx val="7"/>
              <c:delete val="1"/>
              <c:extLst>
                <c:ext xmlns:c15="http://schemas.microsoft.com/office/drawing/2012/chart" uri="{CE6537A1-D6FC-4f65-9D91-7224C49458BB}"/>
                <c:ext xmlns:c16="http://schemas.microsoft.com/office/drawing/2014/chart" uri="{C3380CC4-5D6E-409C-BE32-E72D297353CC}">
                  <c16:uniqueId val="{0000000C-F187-420A-89F6-7EA991333E28}"/>
                </c:ext>
              </c:extLst>
            </c:dLbl>
            <c:dLbl>
              <c:idx val="8"/>
              <c:layout>
                <c:manualLayout>
                  <c:x val="4.6466599296195663E-3"/>
                  <c:y val="-0.18"/>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187-420A-89F6-7EA991333E28}"/>
                </c:ext>
              </c:extLst>
            </c:dLbl>
            <c:dLbl>
              <c:idx val="9"/>
              <c:delete val="1"/>
              <c:extLst>
                <c:ext xmlns:c15="http://schemas.microsoft.com/office/drawing/2012/chart" uri="{CE6537A1-D6FC-4f65-9D91-7224C49458BB}"/>
                <c:ext xmlns:c16="http://schemas.microsoft.com/office/drawing/2014/chart" uri="{C3380CC4-5D6E-409C-BE32-E72D297353CC}">
                  <c16:uniqueId val="{0000000E-F187-420A-89F6-7EA991333E28}"/>
                </c:ext>
              </c:extLst>
            </c:dLbl>
            <c:dLbl>
              <c:idx val="10"/>
              <c:delete val="1"/>
              <c:extLst>
                <c:ext xmlns:c15="http://schemas.microsoft.com/office/drawing/2012/chart" uri="{CE6537A1-D6FC-4f65-9D91-7224C49458BB}"/>
                <c:ext xmlns:c16="http://schemas.microsoft.com/office/drawing/2014/chart" uri="{C3380CC4-5D6E-409C-BE32-E72D297353CC}">
                  <c16:uniqueId val="{0000000F-F187-420A-89F6-7EA991333E28}"/>
                </c:ext>
              </c:extLst>
            </c:dLbl>
            <c:dLbl>
              <c:idx val="11"/>
              <c:delete val="1"/>
              <c:extLst>
                <c:ext xmlns:c15="http://schemas.microsoft.com/office/drawing/2012/chart" uri="{CE6537A1-D6FC-4f65-9D91-7224C49458BB}"/>
                <c:ext xmlns:c16="http://schemas.microsoft.com/office/drawing/2014/chart" uri="{C3380CC4-5D6E-409C-BE32-E72D297353CC}">
                  <c16:uniqueId val="{00000010-F187-420A-89F6-7EA991333E28}"/>
                </c:ext>
              </c:extLst>
            </c:dLbl>
            <c:spPr>
              <a:solidFill>
                <a:schemeClr val="accent3"/>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name_consequences!$C$255:$N$255</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name_consequences!$C$257:$N$257</c:f>
              <c:numCache>
                <c:formatCode>0.00%</c:formatCode>
                <c:ptCount val="12"/>
                <c:pt idx="0">
                  <c:v>1.3333333333333333E-3</c:v>
                </c:pt>
                <c:pt idx="1">
                  <c:v>0</c:v>
                </c:pt>
                <c:pt idx="2">
                  <c:v>9.3333333333333338E-2</c:v>
                </c:pt>
                <c:pt idx="3">
                  <c:v>1.3333333333333333E-3</c:v>
                </c:pt>
                <c:pt idx="4">
                  <c:v>0</c:v>
                </c:pt>
                <c:pt idx="5">
                  <c:v>0</c:v>
                </c:pt>
                <c:pt idx="6">
                  <c:v>0</c:v>
                </c:pt>
                <c:pt idx="7">
                  <c:v>0</c:v>
                </c:pt>
                <c:pt idx="8">
                  <c:v>1.3333333333333333E-3</c:v>
                </c:pt>
                <c:pt idx="9">
                  <c:v>0</c:v>
                </c:pt>
                <c:pt idx="10">
                  <c:v>0</c:v>
                </c:pt>
                <c:pt idx="11">
                  <c:v>0</c:v>
                </c:pt>
              </c:numCache>
            </c:numRef>
          </c:val>
          <c:extLst>
            <c:ext xmlns:c16="http://schemas.microsoft.com/office/drawing/2014/chart" uri="{C3380CC4-5D6E-409C-BE32-E72D297353CC}">
              <c16:uniqueId val="{00000011-F187-420A-89F6-7EA991333E28}"/>
            </c:ext>
          </c:extLst>
        </c:ser>
        <c:ser>
          <c:idx val="2"/>
          <c:order val="2"/>
          <c:tx>
            <c:strRef>
              <c:f>name_consequences!$B$258</c:f>
              <c:strCache>
                <c:ptCount val="1"/>
                <c:pt idx="0">
                  <c:v>SOBREPASAR SEGURIDAD</c:v>
                </c:pt>
              </c:strCache>
            </c:strRef>
          </c:tx>
          <c:spPr>
            <a:solidFill>
              <a:schemeClr val="accent5"/>
            </a:solidFill>
            <a:ln>
              <a:noFill/>
            </a:ln>
            <a:effectLst/>
          </c:spPr>
          <c:invertIfNegative val="0"/>
          <c:dLbls>
            <c:dLbl>
              <c:idx val="0"/>
              <c:layout>
                <c:manualLayout>
                  <c:x val="3.8722166080163038E-2"/>
                  <c:y val="-0.243333333333333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187-420A-89F6-7EA991333E28}"/>
                </c:ext>
              </c:extLst>
            </c:dLbl>
            <c:dLbl>
              <c:idx val="1"/>
              <c:delete val="1"/>
              <c:extLst>
                <c:ext xmlns:c15="http://schemas.microsoft.com/office/drawing/2012/chart" uri="{CE6537A1-D6FC-4f65-9D91-7224C49458BB}"/>
                <c:ext xmlns:c16="http://schemas.microsoft.com/office/drawing/2014/chart" uri="{C3380CC4-5D6E-409C-BE32-E72D297353CC}">
                  <c16:uniqueId val="{0000003C-F187-420A-89F6-7EA991333E28}"/>
                </c:ext>
              </c:extLst>
            </c:dLbl>
            <c:dLbl>
              <c:idx val="2"/>
              <c:delete val="1"/>
              <c:extLst>
                <c:ext xmlns:c15="http://schemas.microsoft.com/office/drawing/2012/chart" uri="{CE6537A1-D6FC-4f65-9D91-7224C49458BB}"/>
                <c:ext xmlns:c16="http://schemas.microsoft.com/office/drawing/2014/chart" uri="{C3380CC4-5D6E-409C-BE32-E72D297353CC}">
                  <c16:uniqueId val="{0000003D-F187-420A-89F6-7EA991333E28}"/>
                </c:ext>
              </c:extLst>
            </c:dLbl>
            <c:dLbl>
              <c:idx val="3"/>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3E-F187-420A-89F6-7EA991333E28}"/>
                </c:ext>
              </c:extLst>
            </c:dLbl>
            <c:dLbl>
              <c:idx val="4"/>
              <c:delete val="1"/>
              <c:extLst>
                <c:ext xmlns:c15="http://schemas.microsoft.com/office/drawing/2012/chart" uri="{CE6537A1-D6FC-4f65-9D91-7224C49458BB}"/>
                <c:ext xmlns:c16="http://schemas.microsoft.com/office/drawing/2014/chart" uri="{C3380CC4-5D6E-409C-BE32-E72D297353CC}">
                  <c16:uniqueId val="{00000012-F187-420A-89F6-7EA991333E28}"/>
                </c:ext>
              </c:extLst>
            </c:dLbl>
            <c:dLbl>
              <c:idx val="5"/>
              <c:delete val="1"/>
              <c:extLst>
                <c:ext xmlns:c15="http://schemas.microsoft.com/office/drawing/2012/chart" uri="{CE6537A1-D6FC-4f65-9D91-7224C49458BB}"/>
                <c:ext xmlns:c16="http://schemas.microsoft.com/office/drawing/2014/chart" uri="{C3380CC4-5D6E-409C-BE32-E72D297353CC}">
                  <c16:uniqueId val="{0000003F-F187-420A-89F6-7EA991333E28}"/>
                </c:ext>
              </c:extLst>
            </c:dLbl>
            <c:dLbl>
              <c:idx val="6"/>
              <c:delete val="1"/>
              <c:extLst>
                <c:ext xmlns:c15="http://schemas.microsoft.com/office/drawing/2012/chart" uri="{CE6537A1-D6FC-4f65-9D91-7224C49458BB}"/>
                <c:ext xmlns:c16="http://schemas.microsoft.com/office/drawing/2014/chart" uri="{C3380CC4-5D6E-409C-BE32-E72D297353CC}">
                  <c16:uniqueId val="{00000040-F187-420A-89F6-7EA991333E28}"/>
                </c:ext>
              </c:extLst>
            </c:dLbl>
            <c:dLbl>
              <c:idx val="7"/>
              <c:delete val="1"/>
              <c:extLst>
                <c:ext xmlns:c15="http://schemas.microsoft.com/office/drawing/2012/chart" uri="{CE6537A1-D6FC-4f65-9D91-7224C49458BB}"/>
                <c:ext xmlns:c16="http://schemas.microsoft.com/office/drawing/2014/chart" uri="{C3380CC4-5D6E-409C-BE32-E72D297353CC}">
                  <c16:uniqueId val="{00000041-F187-420A-89F6-7EA991333E28}"/>
                </c:ext>
              </c:extLst>
            </c:dLbl>
            <c:dLbl>
              <c:idx val="8"/>
              <c:layout>
                <c:manualLayout>
                  <c:x val="-1.5488866432065223E-2"/>
                  <c:y val="-0.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187-420A-89F6-7EA991333E28}"/>
                </c:ext>
              </c:extLst>
            </c:dLbl>
            <c:dLbl>
              <c:idx val="9"/>
              <c:delete val="1"/>
              <c:extLst>
                <c:ext xmlns:c15="http://schemas.microsoft.com/office/drawing/2012/chart" uri="{CE6537A1-D6FC-4f65-9D91-7224C49458BB}"/>
                <c:ext xmlns:c16="http://schemas.microsoft.com/office/drawing/2014/chart" uri="{C3380CC4-5D6E-409C-BE32-E72D297353CC}">
                  <c16:uniqueId val="{00000043-F187-420A-89F6-7EA991333E28}"/>
                </c:ext>
              </c:extLst>
            </c:dLbl>
            <c:dLbl>
              <c:idx val="10"/>
              <c:delete val="1"/>
              <c:extLst>
                <c:ext xmlns:c15="http://schemas.microsoft.com/office/drawing/2012/chart" uri="{CE6537A1-D6FC-4f65-9D91-7224C49458BB}"/>
                <c:ext xmlns:c16="http://schemas.microsoft.com/office/drawing/2014/chart" uri="{C3380CC4-5D6E-409C-BE32-E72D297353CC}">
                  <c16:uniqueId val="{00000013-F187-420A-89F6-7EA991333E28}"/>
                </c:ext>
              </c:extLst>
            </c:dLbl>
            <c:dLbl>
              <c:idx val="11"/>
              <c:delete val="1"/>
              <c:extLst>
                <c:ext xmlns:c15="http://schemas.microsoft.com/office/drawing/2012/chart" uri="{CE6537A1-D6FC-4f65-9D91-7224C49458BB}"/>
                <c:ext xmlns:c16="http://schemas.microsoft.com/office/drawing/2014/chart" uri="{C3380CC4-5D6E-409C-BE32-E72D297353CC}">
                  <c16:uniqueId val="{00000044-F187-420A-89F6-7EA991333E28}"/>
                </c:ext>
              </c:extLst>
            </c:dLbl>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name_consequences!$C$255:$N$255</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name_consequences!$C$258:$N$258</c:f>
              <c:numCache>
                <c:formatCode>0.00%</c:formatCode>
                <c:ptCount val="12"/>
                <c:pt idx="0">
                  <c:v>1.3333333333333333E-3</c:v>
                </c:pt>
                <c:pt idx="1">
                  <c:v>0</c:v>
                </c:pt>
                <c:pt idx="2">
                  <c:v>0</c:v>
                </c:pt>
                <c:pt idx="3">
                  <c:v>5.333333333333333E-2</c:v>
                </c:pt>
                <c:pt idx="4">
                  <c:v>0</c:v>
                </c:pt>
                <c:pt idx="5">
                  <c:v>0</c:v>
                </c:pt>
                <c:pt idx="6">
                  <c:v>0</c:v>
                </c:pt>
                <c:pt idx="7">
                  <c:v>0</c:v>
                </c:pt>
                <c:pt idx="8">
                  <c:v>1.3333333333333333E-3</c:v>
                </c:pt>
                <c:pt idx="9">
                  <c:v>0</c:v>
                </c:pt>
                <c:pt idx="10">
                  <c:v>0</c:v>
                </c:pt>
                <c:pt idx="11">
                  <c:v>0</c:v>
                </c:pt>
              </c:numCache>
            </c:numRef>
          </c:val>
          <c:extLst xmlns:c15="http://schemas.microsoft.com/office/drawing/2012/chart">
            <c:ext xmlns:c16="http://schemas.microsoft.com/office/drawing/2014/chart" uri="{C3380CC4-5D6E-409C-BE32-E72D297353CC}">
              <c16:uniqueId val="{00000014-F187-420A-89F6-7EA991333E28}"/>
            </c:ext>
          </c:extLst>
        </c:ser>
        <c:ser>
          <c:idx val="3"/>
          <c:order val="3"/>
          <c:tx>
            <c:strRef>
              <c:f>name_consequences!$B$259</c:f>
              <c:strCache>
                <c:ptCount val="1"/>
                <c:pt idx="0">
                  <c:v>OBTENCION ACCESO</c:v>
                </c:pt>
              </c:strCache>
            </c:strRef>
          </c:tx>
          <c:spPr>
            <a:solidFill>
              <a:schemeClr val="accent1">
                <a:lumMod val="60000"/>
              </a:schemeClr>
            </a:solidFill>
            <a:ln>
              <a:noFill/>
            </a:ln>
            <a:effectLst/>
          </c:spPr>
          <c:invertIfNegative val="0"/>
          <c:dLbls>
            <c:dLbl>
              <c:idx val="0"/>
              <c:numFmt formatCode="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15-F187-420A-89F6-7EA991333E28}"/>
                </c:ext>
              </c:extLst>
            </c:dLbl>
            <c:dLbl>
              <c:idx val="1"/>
              <c:numFmt formatCode="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16-F187-420A-89F6-7EA991333E28}"/>
                </c:ext>
              </c:extLst>
            </c:dLbl>
            <c:dLbl>
              <c:idx val="2"/>
              <c:layout>
                <c:manualLayout>
                  <c:x val="-6.7118421205616344E-3"/>
                  <c:y val="-0.1250000000000000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187-420A-89F6-7EA991333E28}"/>
                </c:ext>
              </c:extLst>
            </c:dLbl>
            <c:dLbl>
              <c:idx val="3"/>
              <c:layout>
                <c:manualLayout>
                  <c:x val="-4.6466599296196044E-3"/>
                  <c:y val="-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187-420A-89F6-7EA991333E28}"/>
                </c:ext>
              </c:extLst>
            </c:dLbl>
            <c:dLbl>
              <c:idx val="4"/>
              <c:numFmt formatCode="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19-F187-420A-89F6-7EA991333E28}"/>
                </c:ext>
              </c:extLst>
            </c:dLbl>
            <c:dLbl>
              <c:idx val="5"/>
              <c:numFmt formatCode="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1A-F187-420A-89F6-7EA991333E28}"/>
                </c:ext>
              </c:extLst>
            </c:dLbl>
            <c:dLbl>
              <c:idx val="6"/>
              <c:delete val="1"/>
              <c:extLst>
                <c:ext xmlns:c15="http://schemas.microsoft.com/office/drawing/2012/chart" uri="{CE6537A1-D6FC-4f65-9D91-7224C49458BB}"/>
                <c:ext xmlns:c16="http://schemas.microsoft.com/office/drawing/2014/chart" uri="{C3380CC4-5D6E-409C-BE32-E72D297353CC}">
                  <c16:uniqueId val="{0000001B-F187-420A-89F6-7EA991333E28}"/>
                </c:ext>
              </c:extLst>
            </c:dLbl>
            <c:dLbl>
              <c:idx val="7"/>
              <c:layout>
                <c:manualLayout>
                  <c:x val="-2.5814777386775369E-2"/>
                  <c:y val="-0.1766666666666666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187-420A-89F6-7EA991333E28}"/>
                </c:ext>
              </c:extLst>
            </c:dLbl>
            <c:dLbl>
              <c:idx val="8"/>
              <c:layout>
                <c:manualLayout>
                  <c:x val="-3.4591801698278996E-2"/>
                  <c:y val="-0.1683333333333333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187-420A-89F6-7EA991333E28}"/>
                </c:ext>
              </c:extLst>
            </c:dLbl>
            <c:dLbl>
              <c:idx val="9"/>
              <c:layout>
                <c:manualLayout>
                  <c:x val="-2.7879959577717401E-2"/>
                  <c:y val="-0.14333333333333334"/>
                </c:manualLayout>
              </c:layout>
              <c:numFmt formatCode="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187-420A-89F6-7EA991333E28}"/>
                </c:ext>
              </c:extLst>
            </c:dLbl>
            <c:dLbl>
              <c:idx val="10"/>
              <c:delete val="1"/>
              <c:extLst>
                <c:ext xmlns:c15="http://schemas.microsoft.com/office/drawing/2012/chart" uri="{CE6537A1-D6FC-4f65-9D91-7224C49458BB}"/>
                <c:ext xmlns:c16="http://schemas.microsoft.com/office/drawing/2014/chart" uri="{C3380CC4-5D6E-409C-BE32-E72D297353CC}">
                  <c16:uniqueId val="{0000001F-F187-420A-89F6-7EA991333E28}"/>
                </c:ext>
              </c:extLst>
            </c:dLbl>
            <c:dLbl>
              <c:idx val="11"/>
              <c:layout>
                <c:manualLayout>
                  <c:x val="1.0325910954710148E-2"/>
                  <c:y val="-0.13"/>
                </c:manualLayout>
              </c:layout>
              <c:numFmt formatCode="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187-420A-89F6-7EA991333E28}"/>
                </c:ext>
              </c:extLst>
            </c:dLbl>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name_consequences!$C$255:$N$255</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name_consequences!$C$259:$N$259</c:f>
              <c:numCache>
                <c:formatCode>0.00%</c:formatCode>
                <c:ptCount val="12"/>
                <c:pt idx="0">
                  <c:v>0.32799999999999996</c:v>
                </c:pt>
                <c:pt idx="1">
                  <c:v>2.7999999999999997E-2</c:v>
                </c:pt>
                <c:pt idx="2">
                  <c:v>4.0000000000000001E-3</c:v>
                </c:pt>
                <c:pt idx="3">
                  <c:v>5.3333333333333332E-3</c:v>
                </c:pt>
                <c:pt idx="4">
                  <c:v>5.5999999999999994E-2</c:v>
                </c:pt>
                <c:pt idx="5">
                  <c:v>5.333333333333333E-2</c:v>
                </c:pt>
                <c:pt idx="6">
                  <c:v>0</c:v>
                </c:pt>
                <c:pt idx="7">
                  <c:v>1.3333333333333333E-3</c:v>
                </c:pt>
                <c:pt idx="8">
                  <c:v>1.3333333333333333E-3</c:v>
                </c:pt>
                <c:pt idx="9">
                  <c:v>1.2E-2</c:v>
                </c:pt>
                <c:pt idx="10">
                  <c:v>0</c:v>
                </c:pt>
                <c:pt idx="11">
                  <c:v>1.2E-2</c:v>
                </c:pt>
              </c:numCache>
            </c:numRef>
          </c:val>
          <c:extLst>
            <c:ext xmlns:c16="http://schemas.microsoft.com/office/drawing/2014/chart" uri="{C3380CC4-5D6E-409C-BE32-E72D297353CC}">
              <c16:uniqueId val="{00000021-F187-420A-89F6-7EA991333E28}"/>
            </c:ext>
          </c:extLst>
        </c:ser>
        <c:ser>
          <c:idx val="4"/>
          <c:order val="4"/>
          <c:tx>
            <c:strRef>
              <c:f>name_consequences!$B$260</c:f>
              <c:strCache>
                <c:ptCount val="1"/>
                <c:pt idx="0">
                  <c:v>DENEGACION SERVICIO</c:v>
                </c:pt>
              </c:strCache>
            </c:strRef>
          </c:tx>
          <c:spPr>
            <a:solidFill>
              <a:schemeClr val="accent3">
                <a:lumMod val="60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22-F187-420A-89F6-7EA991333E28}"/>
                </c:ext>
              </c:extLst>
            </c:dLbl>
            <c:dLbl>
              <c:idx val="1"/>
              <c:layout>
                <c:manualLayout>
                  <c:x val="4.0271052723369574E-2"/>
                  <c:y val="-6.500000000000000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187-420A-89F6-7EA991333E28}"/>
                </c:ext>
              </c:extLst>
            </c:dLbl>
            <c:dLbl>
              <c:idx val="2"/>
              <c:delete val="1"/>
              <c:extLst>
                <c:ext xmlns:c15="http://schemas.microsoft.com/office/drawing/2012/chart" uri="{CE6537A1-D6FC-4f65-9D91-7224C49458BB}"/>
                <c:ext xmlns:c16="http://schemas.microsoft.com/office/drawing/2014/chart" uri="{C3380CC4-5D6E-409C-BE32-E72D297353CC}">
                  <c16:uniqueId val="{00000024-F187-420A-89F6-7EA991333E28}"/>
                </c:ext>
              </c:extLst>
            </c:dLbl>
            <c:dLbl>
              <c:idx val="3"/>
              <c:delete val="1"/>
              <c:extLst>
                <c:ext xmlns:c15="http://schemas.microsoft.com/office/drawing/2012/chart" uri="{CE6537A1-D6FC-4f65-9D91-7224C49458BB}"/>
                <c:ext xmlns:c16="http://schemas.microsoft.com/office/drawing/2014/chart" uri="{C3380CC4-5D6E-409C-BE32-E72D297353CC}">
                  <c16:uniqueId val="{00000025-F187-420A-89F6-7EA991333E28}"/>
                </c:ext>
              </c:extLst>
            </c:dLbl>
            <c:dLbl>
              <c:idx val="4"/>
              <c:delete val="1"/>
              <c:extLst>
                <c:ext xmlns:c15="http://schemas.microsoft.com/office/drawing/2012/chart" uri="{CE6537A1-D6FC-4f65-9D91-7224C49458BB}"/>
                <c:ext xmlns:c16="http://schemas.microsoft.com/office/drawing/2014/chart" uri="{C3380CC4-5D6E-409C-BE32-E72D297353CC}">
                  <c16:uniqueId val="{00000026-F187-420A-89F6-7EA991333E28}"/>
                </c:ext>
              </c:extLst>
            </c:dLbl>
            <c:dLbl>
              <c:idx val="5"/>
              <c:delete val="1"/>
              <c:extLst>
                <c:ext xmlns:c15="http://schemas.microsoft.com/office/drawing/2012/chart" uri="{CE6537A1-D6FC-4f65-9D91-7224C49458BB}"/>
                <c:ext xmlns:c16="http://schemas.microsoft.com/office/drawing/2014/chart" uri="{C3380CC4-5D6E-409C-BE32-E72D297353CC}">
                  <c16:uniqueId val="{00000027-F187-420A-89F6-7EA991333E28}"/>
                </c:ext>
              </c:extLst>
            </c:dLbl>
            <c:dLbl>
              <c:idx val="6"/>
              <c:delete val="1"/>
              <c:extLst>
                <c:ext xmlns:c15="http://schemas.microsoft.com/office/drawing/2012/chart" uri="{CE6537A1-D6FC-4f65-9D91-7224C49458BB}"/>
                <c:ext xmlns:c16="http://schemas.microsoft.com/office/drawing/2014/chart" uri="{C3380CC4-5D6E-409C-BE32-E72D297353CC}">
                  <c16:uniqueId val="{00000028-F187-420A-89F6-7EA991333E28}"/>
                </c:ext>
              </c:extLst>
            </c:dLbl>
            <c:dLbl>
              <c:idx val="7"/>
              <c:delete val="1"/>
              <c:extLst>
                <c:ext xmlns:c15="http://schemas.microsoft.com/office/drawing/2012/chart" uri="{CE6537A1-D6FC-4f65-9D91-7224C49458BB}"/>
                <c:ext xmlns:c16="http://schemas.microsoft.com/office/drawing/2014/chart" uri="{C3380CC4-5D6E-409C-BE32-E72D297353CC}">
                  <c16:uniqueId val="{00000029-F187-420A-89F6-7EA991333E28}"/>
                </c:ext>
              </c:extLst>
            </c:dLbl>
            <c:dLbl>
              <c:idx val="8"/>
              <c:numFmt formatCode="0%" sourceLinked="0"/>
              <c:spPr>
                <a:solidFill>
                  <a:srgbClr val="636363"/>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2A-F187-420A-89F6-7EA991333E28}"/>
                </c:ext>
              </c:extLst>
            </c:dLbl>
            <c:dLbl>
              <c:idx val="9"/>
              <c:delete val="1"/>
              <c:extLst>
                <c:ext xmlns:c15="http://schemas.microsoft.com/office/drawing/2012/chart" uri="{CE6537A1-D6FC-4f65-9D91-7224C49458BB}"/>
                <c:ext xmlns:c16="http://schemas.microsoft.com/office/drawing/2014/chart" uri="{C3380CC4-5D6E-409C-BE32-E72D297353CC}">
                  <c16:uniqueId val="{0000002B-F187-420A-89F6-7EA991333E28}"/>
                </c:ext>
              </c:extLst>
            </c:dLbl>
            <c:dLbl>
              <c:idx val="10"/>
              <c:delete val="1"/>
              <c:extLst>
                <c:ext xmlns:c15="http://schemas.microsoft.com/office/drawing/2012/chart" uri="{CE6537A1-D6FC-4f65-9D91-7224C49458BB}"/>
                <c:ext xmlns:c16="http://schemas.microsoft.com/office/drawing/2014/chart" uri="{C3380CC4-5D6E-409C-BE32-E72D297353CC}">
                  <c16:uniqueId val="{0000002C-F187-420A-89F6-7EA991333E28}"/>
                </c:ext>
              </c:extLst>
            </c:dLbl>
            <c:dLbl>
              <c:idx val="11"/>
              <c:delete val="1"/>
              <c:extLst>
                <c:ext xmlns:c15="http://schemas.microsoft.com/office/drawing/2012/chart" uri="{CE6537A1-D6FC-4f65-9D91-7224C49458BB}"/>
                <c:ext xmlns:c16="http://schemas.microsoft.com/office/drawing/2014/chart" uri="{C3380CC4-5D6E-409C-BE32-E72D297353CC}">
                  <c16:uniqueId val="{0000002D-F187-420A-89F6-7EA991333E28}"/>
                </c:ext>
              </c:extLst>
            </c:dLbl>
            <c:numFmt formatCode="0.0%" sourceLinked="0"/>
            <c:spPr>
              <a:solidFill>
                <a:srgbClr val="636363"/>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name_consequences!$C$255:$N$255</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name_consequences!$C$260:$N$260</c:f>
              <c:numCache>
                <c:formatCode>0.00%</c:formatCode>
                <c:ptCount val="12"/>
                <c:pt idx="0">
                  <c:v>0</c:v>
                </c:pt>
                <c:pt idx="1">
                  <c:v>1.3333333333333333E-3</c:v>
                </c:pt>
                <c:pt idx="2">
                  <c:v>0</c:v>
                </c:pt>
                <c:pt idx="3">
                  <c:v>0</c:v>
                </c:pt>
                <c:pt idx="4">
                  <c:v>0</c:v>
                </c:pt>
                <c:pt idx="5">
                  <c:v>0</c:v>
                </c:pt>
                <c:pt idx="6">
                  <c:v>0</c:v>
                </c:pt>
                <c:pt idx="7">
                  <c:v>0</c:v>
                </c:pt>
                <c:pt idx="8">
                  <c:v>3.6000000000000004E-2</c:v>
                </c:pt>
                <c:pt idx="9">
                  <c:v>0</c:v>
                </c:pt>
                <c:pt idx="10">
                  <c:v>0</c:v>
                </c:pt>
                <c:pt idx="11">
                  <c:v>0</c:v>
                </c:pt>
              </c:numCache>
            </c:numRef>
          </c:val>
          <c:extLst>
            <c:ext xmlns:c16="http://schemas.microsoft.com/office/drawing/2014/chart" uri="{C3380CC4-5D6E-409C-BE32-E72D297353CC}">
              <c16:uniqueId val="{0000002E-F187-420A-89F6-7EA991333E28}"/>
            </c:ext>
          </c:extLst>
        </c:ser>
        <c:ser>
          <c:idx val="5"/>
          <c:order val="5"/>
          <c:tx>
            <c:strRef>
              <c:f>name_consequences!$B$261</c:f>
              <c:strCache>
                <c:ptCount val="1"/>
                <c:pt idx="0">
                  <c:v>MANIPULACION ARCHIVOS</c:v>
                </c:pt>
              </c:strCache>
            </c:strRef>
          </c:tx>
          <c:spPr>
            <a:solidFill>
              <a:schemeClr val="accent5">
                <a:lumMod val="60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51-F187-420A-89F6-7EA991333E28}"/>
                </c:ext>
              </c:extLst>
            </c:dLbl>
            <c:dLbl>
              <c:idx val="1"/>
              <c:layout>
                <c:manualLayout>
                  <c:x val="-1.5488866432065412E-3"/>
                  <c:y val="-8.3333333333333329E-2"/>
                </c:manualLayout>
              </c:layout>
              <c:numFmt formatCode="0%" sourceLinked="0"/>
              <c:spPr>
                <a:solidFill>
                  <a:srgbClr val="255E9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8-F187-420A-89F6-7EA991333E28}"/>
                </c:ext>
              </c:extLst>
            </c:dLbl>
            <c:dLbl>
              <c:idx val="2"/>
              <c:delete val="1"/>
              <c:extLst>
                <c:ext xmlns:c15="http://schemas.microsoft.com/office/drawing/2012/chart" uri="{CE6537A1-D6FC-4f65-9D91-7224C49458BB}"/>
                <c:ext xmlns:c16="http://schemas.microsoft.com/office/drawing/2014/chart" uri="{C3380CC4-5D6E-409C-BE32-E72D297353CC}">
                  <c16:uniqueId val="{00000056-F187-420A-89F6-7EA991333E28}"/>
                </c:ext>
              </c:extLst>
            </c:dLbl>
            <c:dLbl>
              <c:idx val="3"/>
              <c:delete val="1"/>
              <c:extLst>
                <c:ext xmlns:c15="http://schemas.microsoft.com/office/drawing/2012/chart" uri="{CE6537A1-D6FC-4f65-9D91-7224C49458BB}"/>
                <c:ext xmlns:c16="http://schemas.microsoft.com/office/drawing/2014/chart" uri="{C3380CC4-5D6E-409C-BE32-E72D297353CC}">
                  <c16:uniqueId val="{00000055-F187-420A-89F6-7EA991333E28}"/>
                </c:ext>
              </c:extLst>
            </c:dLbl>
            <c:dLbl>
              <c:idx val="4"/>
              <c:delete val="1"/>
              <c:extLst>
                <c:ext xmlns:c15="http://schemas.microsoft.com/office/drawing/2012/chart" uri="{CE6537A1-D6FC-4f65-9D91-7224C49458BB}"/>
                <c:ext xmlns:c16="http://schemas.microsoft.com/office/drawing/2014/chart" uri="{C3380CC4-5D6E-409C-BE32-E72D297353CC}">
                  <c16:uniqueId val="{00000054-F187-420A-89F6-7EA991333E28}"/>
                </c:ext>
              </c:extLst>
            </c:dLbl>
            <c:dLbl>
              <c:idx val="5"/>
              <c:delete val="1"/>
              <c:extLst>
                <c:ext xmlns:c15="http://schemas.microsoft.com/office/drawing/2012/chart" uri="{CE6537A1-D6FC-4f65-9D91-7224C49458BB}"/>
                <c:ext xmlns:c16="http://schemas.microsoft.com/office/drawing/2014/chart" uri="{C3380CC4-5D6E-409C-BE32-E72D297353CC}">
                  <c16:uniqueId val="{00000053-F187-420A-89F6-7EA991333E28}"/>
                </c:ext>
              </c:extLst>
            </c:dLbl>
            <c:dLbl>
              <c:idx val="6"/>
              <c:delete val="1"/>
              <c:extLst>
                <c:ext xmlns:c15="http://schemas.microsoft.com/office/drawing/2012/chart" uri="{CE6537A1-D6FC-4f65-9D91-7224C49458BB}"/>
                <c:ext xmlns:c16="http://schemas.microsoft.com/office/drawing/2014/chart" uri="{C3380CC4-5D6E-409C-BE32-E72D297353CC}">
                  <c16:uniqueId val="{00000052-F187-420A-89F6-7EA991333E28}"/>
                </c:ext>
              </c:extLst>
            </c:dLbl>
            <c:dLbl>
              <c:idx val="7"/>
              <c:layout>
                <c:manualLayout>
                  <c:x val="-4.3368826009782618E-2"/>
                  <c:y val="-0.10833333333333334"/>
                </c:manualLayout>
              </c:layout>
              <c:numFmt formatCode="0.0%" sourceLinked="0"/>
              <c:spPr>
                <a:solidFill>
                  <a:srgbClr val="255E9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B-F187-420A-89F6-7EA991333E28}"/>
                </c:ext>
              </c:extLst>
            </c:dLbl>
            <c:dLbl>
              <c:idx val="8"/>
              <c:delete val="1"/>
              <c:extLst>
                <c:ext xmlns:c15="http://schemas.microsoft.com/office/drawing/2012/chart" uri="{CE6537A1-D6FC-4f65-9D91-7224C49458BB}"/>
                <c:ext xmlns:c16="http://schemas.microsoft.com/office/drawing/2014/chart" uri="{C3380CC4-5D6E-409C-BE32-E72D297353CC}">
                  <c16:uniqueId val="{00000057-F187-420A-89F6-7EA991333E28}"/>
                </c:ext>
              </c:extLst>
            </c:dLbl>
            <c:dLbl>
              <c:idx val="9"/>
              <c:layout>
                <c:manualLayout>
                  <c:x val="5.6792510250905813E-3"/>
                  <c:y val="-0.10166666666666667"/>
                </c:manualLayout>
              </c:layout>
              <c:numFmt formatCode="0.0%" sourceLinked="0"/>
              <c:spPr>
                <a:solidFill>
                  <a:srgbClr val="255E9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A-F187-420A-89F6-7EA991333E28}"/>
                </c:ext>
              </c:extLst>
            </c:dLbl>
            <c:dLbl>
              <c:idx val="10"/>
              <c:layout>
                <c:manualLayout>
                  <c:x val="1.4456275336594207E-2"/>
                  <c:y val="-0.10833333333333346"/>
                </c:manualLayout>
              </c:layout>
              <c:numFmt formatCode="0%" sourceLinked="0"/>
              <c:spPr>
                <a:solidFill>
                  <a:srgbClr val="255E9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9-F187-420A-89F6-7EA991333E28}"/>
                </c:ext>
              </c:extLst>
            </c:dLbl>
            <c:dLbl>
              <c:idx val="11"/>
              <c:layout>
                <c:manualLayout>
                  <c:x val="-4.0271052723369574E-2"/>
                  <c:y val="-0.16500000000000001"/>
                </c:manualLayout>
              </c:layout>
              <c:numFmt formatCode="0.0%" sourceLinked="0"/>
              <c:spPr>
                <a:solidFill>
                  <a:srgbClr val="255E9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C-F187-420A-89F6-7EA991333E28}"/>
                </c:ext>
              </c:extLst>
            </c:dLbl>
            <c:spPr>
              <a:solidFill>
                <a:srgbClr val="255E91"/>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name_consequences!$C$255:$N$255</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name_consequences!$C$261:$N$261</c:f>
              <c:numCache>
                <c:formatCode>0.00%</c:formatCode>
                <c:ptCount val="12"/>
                <c:pt idx="0">
                  <c:v>0</c:v>
                </c:pt>
                <c:pt idx="1">
                  <c:v>1.3333333333333332E-2</c:v>
                </c:pt>
                <c:pt idx="2">
                  <c:v>0</c:v>
                </c:pt>
                <c:pt idx="3">
                  <c:v>0</c:v>
                </c:pt>
                <c:pt idx="4">
                  <c:v>0</c:v>
                </c:pt>
                <c:pt idx="5">
                  <c:v>0</c:v>
                </c:pt>
                <c:pt idx="6">
                  <c:v>0</c:v>
                </c:pt>
                <c:pt idx="7">
                  <c:v>1.3333333333333333E-3</c:v>
                </c:pt>
                <c:pt idx="8">
                  <c:v>0</c:v>
                </c:pt>
                <c:pt idx="9">
                  <c:v>4.0000000000000001E-3</c:v>
                </c:pt>
                <c:pt idx="10">
                  <c:v>1.3333333333333332E-2</c:v>
                </c:pt>
                <c:pt idx="11">
                  <c:v>1.3333333333333333E-3</c:v>
                </c:pt>
              </c:numCache>
            </c:numRef>
          </c:val>
          <c:extLst xmlns:c15="http://schemas.microsoft.com/office/drawing/2012/chart">
            <c:ext xmlns:c16="http://schemas.microsoft.com/office/drawing/2014/chart" uri="{C3380CC4-5D6E-409C-BE32-E72D297353CC}">
              <c16:uniqueId val="{0000002F-F187-420A-89F6-7EA991333E28}"/>
            </c:ext>
          </c:extLst>
        </c:ser>
        <c:ser>
          <c:idx val="6"/>
          <c:order val="6"/>
          <c:tx>
            <c:strRef>
              <c:f>name_consequences!$B$262</c:f>
              <c:strCache>
                <c:ptCount val="1"/>
                <c:pt idx="0">
                  <c:v>CROSS SITE SCRIPTING</c:v>
                </c:pt>
              </c:strCache>
            </c:strRef>
          </c:tx>
          <c:spPr>
            <a:solidFill>
              <a:schemeClr val="accent1">
                <a:lumMod val="80000"/>
                <a:lumOff val="20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45-F187-420A-89F6-7EA991333E28}"/>
                </c:ext>
              </c:extLst>
            </c:dLbl>
            <c:dLbl>
              <c:idx val="1"/>
              <c:delete val="1"/>
              <c:extLst>
                <c:ext xmlns:c15="http://schemas.microsoft.com/office/drawing/2012/chart" uri="{CE6537A1-D6FC-4f65-9D91-7224C49458BB}"/>
                <c:ext xmlns:c16="http://schemas.microsoft.com/office/drawing/2014/chart" uri="{C3380CC4-5D6E-409C-BE32-E72D297353CC}">
                  <c16:uniqueId val="{00000046-F187-420A-89F6-7EA991333E28}"/>
                </c:ext>
              </c:extLst>
            </c:dLbl>
            <c:dLbl>
              <c:idx val="2"/>
              <c:delete val="1"/>
              <c:extLst>
                <c:ext xmlns:c15="http://schemas.microsoft.com/office/drawing/2012/chart" uri="{CE6537A1-D6FC-4f65-9D91-7224C49458BB}"/>
                <c:ext xmlns:c16="http://schemas.microsoft.com/office/drawing/2014/chart" uri="{C3380CC4-5D6E-409C-BE32-E72D297353CC}">
                  <c16:uniqueId val="{00000047-F187-420A-89F6-7EA991333E28}"/>
                </c:ext>
              </c:extLst>
            </c:dLbl>
            <c:dLbl>
              <c:idx val="3"/>
              <c:delete val="1"/>
              <c:extLst>
                <c:ext xmlns:c15="http://schemas.microsoft.com/office/drawing/2012/chart" uri="{CE6537A1-D6FC-4f65-9D91-7224C49458BB}"/>
                <c:ext xmlns:c16="http://schemas.microsoft.com/office/drawing/2014/chart" uri="{C3380CC4-5D6E-409C-BE32-E72D297353CC}">
                  <c16:uniqueId val="{00000048-F187-420A-89F6-7EA991333E28}"/>
                </c:ext>
              </c:extLst>
            </c:dLbl>
            <c:dLbl>
              <c:idx val="4"/>
              <c:delete val="1"/>
              <c:extLst>
                <c:ext xmlns:c15="http://schemas.microsoft.com/office/drawing/2012/chart" uri="{CE6537A1-D6FC-4f65-9D91-7224C49458BB}"/>
                <c:ext xmlns:c16="http://schemas.microsoft.com/office/drawing/2014/chart" uri="{C3380CC4-5D6E-409C-BE32-E72D297353CC}">
                  <c16:uniqueId val="{00000049-F187-420A-89F6-7EA991333E28}"/>
                </c:ext>
              </c:extLst>
            </c:dLbl>
            <c:dLbl>
              <c:idx val="5"/>
              <c:delete val="1"/>
              <c:extLst>
                <c:ext xmlns:c15="http://schemas.microsoft.com/office/drawing/2012/chart" uri="{CE6537A1-D6FC-4f65-9D91-7224C49458BB}"/>
                <c:ext xmlns:c16="http://schemas.microsoft.com/office/drawing/2014/chart" uri="{C3380CC4-5D6E-409C-BE32-E72D297353CC}">
                  <c16:uniqueId val="{0000004A-F187-420A-89F6-7EA991333E28}"/>
                </c:ext>
              </c:extLst>
            </c:dLbl>
            <c:dLbl>
              <c:idx val="6"/>
              <c:delete val="1"/>
              <c:extLst>
                <c:ext xmlns:c15="http://schemas.microsoft.com/office/drawing/2012/chart" uri="{CE6537A1-D6FC-4f65-9D91-7224C49458BB}"/>
                <c:ext xmlns:c16="http://schemas.microsoft.com/office/drawing/2014/chart" uri="{C3380CC4-5D6E-409C-BE32-E72D297353CC}">
                  <c16:uniqueId val="{0000004B-F187-420A-89F6-7EA991333E28}"/>
                </c:ext>
              </c:extLst>
            </c:dLbl>
            <c:dLbl>
              <c:idx val="7"/>
              <c:numFmt formatCode="0%" sourceLinked="0"/>
              <c:spPr>
                <a:solidFill>
                  <a:srgbClr val="698ED0"/>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50-F187-420A-89F6-7EA991333E28}"/>
                </c:ext>
              </c:extLst>
            </c:dLbl>
            <c:dLbl>
              <c:idx val="8"/>
              <c:delete val="1"/>
              <c:extLst>
                <c:ext xmlns:c15="http://schemas.microsoft.com/office/drawing/2012/chart" uri="{CE6537A1-D6FC-4f65-9D91-7224C49458BB}"/>
                <c:ext xmlns:c16="http://schemas.microsoft.com/office/drawing/2014/chart" uri="{C3380CC4-5D6E-409C-BE32-E72D297353CC}">
                  <c16:uniqueId val="{0000004C-F187-420A-89F6-7EA991333E28}"/>
                </c:ext>
              </c:extLst>
            </c:dLbl>
            <c:dLbl>
              <c:idx val="9"/>
              <c:delete val="1"/>
              <c:extLst>
                <c:ext xmlns:c15="http://schemas.microsoft.com/office/drawing/2012/chart" uri="{CE6537A1-D6FC-4f65-9D91-7224C49458BB}"/>
                <c:ext xmlns:c16="http://schemas.microsoft.com/office/drawing/2014/chart" uri="{C3380CC4-5D6E-409C-BE32-E72D297353CC}">
                  <c16:uniqueId val="{0000004D-F187-420A-89F6-7EA991333E28}"/>
                </c:ext>
              </c:extLst>
            </c:dLbl>
            <c:dLbl>
              <c:idx val="10"/>
              <c:layout>
                <c:manualLayout>
                  <c:x val="-2.2200708552626819E-2"/>
                  <c:y val="-8.6666666666666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E-F187-420A-89F6-7EA991333E28}"/>
                </c:ext>
              </c:extLst>
            </c:dLbl>
            <c:dLbl>
              <c:idx val="11"/>
              <c:layout>
                <c:manualLayout>
                  <c:x val="-1.0325910954710148E-2"/>
                  <c:y val="-0.2049999999999999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F-F187-420A-89F6-7EA991333E28}"/>
                </c:ext>
              </c:extLst>
            </c:dLbl>
            <c:numFmt formatCode="0.0%" sourceLinked="0"/>
            <c:spPr>
              <a:solidFill>
                <a:srgbClr val="698ED0"/>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name_consequences!$C$255:$N$255</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name_consequences!$C$262:$N$262</c:f>
              <c:numCache>
                <c:formatCode>0.00%</c:formatCode>
                <c:ptCount val="12"/>
                <c:pt idx="0">
                  <c:v>0</c:v>
                </c:pt>
                <c:pt idx="1">
                  <c:v>0</c:v>
                </c:pt>
                <c:pt idx="2">
                  <c:v>0</c:v>
                </c:pt>
                <c:pt idx="3">
                  <c:v>0</c:v>
                </c:pt>
                <c:pt idx="4">
                  <c:v>0</c:v>
                </c:pt>
                <c:pt idx="5">
                  <c:v>0</c:v>
                </c:pt>
                <c:pt idx="6">
                  <c:v>0</c:v>
                </c:pt>
                <c:pt idx="7">
                  <c:v>4.533333333333333E-2</c:v>
                </c:pt>
                <c:pt idx="8">
                  <c:v>0</c:v>
                </c:pt>
                <c:pt idx="9">
                  <c:v>0</c:v>
                </c:pt>
                <c:pt idx="10">
                  <c:v>1.3333333333333333E-3</c:v>
                </c:pt>
                <c:pt idx="11">
                  <c:v>1.3333333333333333E-3</c:v>
                </c:pt>
              </c:numCache>
            </c:numRef>
          </c:val>
          <c:extLst>
            <c:ext xmlns:c16="http://schemas.microsoft.com/office/drawing/2014/chart" uri="{C3380CC4-5D6E-409C-BE32-E72D297353CC}">
              <c16:uniqueId val="{00000030-F187-420A-89F6-7EA991333E28}"/>
            </c:ext>
          </c:extLst>
        </c:ser>
        <c:ser>
          <c:idx val="7"/>
          <c:order val="7"/>
          <c:tx>
            <c:strRef>
              <c:f>name_consequences!$B$263</c:f>
              <c:strCache>
                <c:ptCount val="1"/>
                <c:pt idx="0">
                  <c:v>OTRAS CONSECUENCIAS</c:v>
                </c:pt>
              </c:strCache>
            </c:strRef>
          </c:tx>
          <c:spPr>
            <a:solidFill>
              <a:schemeClr val="accent3">
                <a:lumMod val="80000"/>
                <a:lumOff val="20000"/>
              </a:schemeClr>
            </a:solidFill>
            <a:ln>
              <a:noFill/>
            </a:ln>
            <a:effectLst/>
          </c:spPr>
          <c:invertIfNegative val="0"/>
          <c:cat>
            <c:strRef>
              <c:f>name_consequences!$C$255:$N$255</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name_consequences!$C$263:$N$263</c:f>
              <c:numCache>
                <c:formatCode>0.00%</c:formatCode>
                <c:ptCount val="12"/>
                <c:pt idx="0">
                  <c:v>0</c:v>
                </c:pt>
                <c:pt idx="1">
                  <c:v>0</c:v>
                </c:pt>
                <c:pt idx="2">
                  <c:v>0</c:v>
                </c:pt>
                <c:pt idx="3">
                  <c:v>0</c:v>
                </c:pt>
                <c:pt idx="4">
                  <c:v>0</c:v>
                </c:pt>
                <c:pt idx="5">
                  <c:v>0</c:v>
                </c:pt>
                <c:pt idx="6">
                  <c:v>2.6666666666666666E-3</c:v>
                </c:pt>
                <c:pt idx="7">
                  <c:v>0</c:v>
                </c:pt>
                <c:pt idx="8">
                  <c:v>1.3333333333333333E-3</c:v>
                </c:pt>
                <c:pt idx="9">
                  <c:v>2.6666666666666666E-3</c:v>
                </c:pt>
                <c:pt idx="10">
                  <c:v>0</c:v>
                </c:pt>
                <c:pt idx="11">
                  <c:v>2.6666666666666666E-3</c:v>
                </c:pt>
              </c:numCache>
            </c:numRef>
          </c:val>
          <c:extLst>
            <c:ext xmlns:c16="http://schemas.microsoft.com/office/drawing/2014/chart" uri="{C3380CC4-5D6E-409C-BE32-E72D297353CC}">
              <c16:uniqueId val="{00000031-F187-420A-89F6-7EA991333E28}"/>
            </c:ext>
          </c:extLst>
        </c:ser>
        <c:dLbls>
          <c:showLegendKey val="0"/>
          <c:showVal val="0"/>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8"/>
                <c:order val="8"/>
                <c:tx>
                  <c:strRef>
                    <c:extLst>
                      <c:ext uri="{02D57815-91ED-43cb-92C2-25804820EDAC}">
                        <c15:formulaRef>
                          <c15:sqref>name_consequences!$B$264</c15:sqref>
                        </c15:formulaRef>
                      </c:ext>
                    </c:extLst>
                    <c:strCache>
                      <c:ptCount val="1"/>
                      <c:pt idx="0">
                        <c:v>TOTAL </c:v>
                      </c:pt>
                    </c:strCache>
                  </c:strRef>
                </c:tx>
                <c:spPr>
                  <a:solidFill>
                    <a:schemeClr val="accent5">
                      <a:lumMod val="80000"/>
                      <a:lumOff val="20000"/>
                    </a:schemeClr>
                  </a:solidFill>
                  <a:ln>
                    <a:noFill/>
                  </a:ln>
                  <a:effectLst/>
                </c:spPr>
                <c:invertIfNegative val="0"/>
                <c:cat>
                  <c:strRef>
                    <c:extLst>
                      <c:ext uri="{02D57815-91ED-43cb-92C2-25804820EDAC}">
                        <c15:formulaRef>
                          <c15:sqref>name_consequences!$C$255:$N$255</c15:sqref>
                        </c15:formulaRef>
                      </c:ext>
                    </c:extLst>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extLst>
                      <c:ext uri="{02D57815-91ED-43cb-92C2-25804820EDAC}">
                        <c15:formulaRef>
                          <c15:sqref>name_consequences!$C$264:$N$264</c15:sqref>
                        </c15:formulaRef>
                      </c:ext>
                    </c:extLst>
                    <c:numCache>
                      <c:formatCode>0.00%</c:formatCode>
                      <c:ptCount val="12"/>
                      <c:pt idx="0">
                        <c:v>0.33066666666666661</c:v>
                      </c:pt>
                      <c:pt idx="1">
                        <c:v>0.20933333333333334</c:v>
                      </c:pt>
                      <c:pt idx="2">
                        <c:v>9.7333333333333341E-2</c:v>
                      </c:pt>
                      <c:pt idx="3">
                        <c:v>6.133333333333333E-2</c:v>
                      </c:pt>
                      <c:pt idx="4">
                        <c:v>5.5999999999999994E-2</c:v>
                      </c:pt>
                      <c:pt idx="5">
                        <c:v>5.333333333333333E-2</c:v>
                      </c:pt>
                      <c:pt idx="6">
                        <c:v>4.7999999999999994E-2</c:v>
                      </c:pt>
                      <c:pt idx="7">
                        <c:v>4.7999999999999994E-2</c:v>
                      </c:pt>
                      <c:pt idx="8">
                        <c:v>4.133333333333334E-2</c:v>
                      </c:pt>
                      <c:pt idx="9">
                        <c:v>1.8666666666666668E-2</c:v>
                      </c:pt>
                      <c:pt idx="10">
                        <c:v>1.4666666666666666E-2</c:v>
                      </c:pt>
                      <c:pt idx="11">
                        <c:v>2.1333333333333333E-2</c:v>
                      </c:pt>
                    </c:numCache>
                  </c:numRef>
                </c:val>
                <c:extLst>
                  <c:ext xmlns:c16="http://schemas.microsoft.com/office/drawing/2014/chart" uri="{C3380CC4-5D6E-409C-BE32-E72D297353CC}">
                    <c16:uniqueId val="{00000032-F187-420A-89F6-7EA991333E28}"/>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2400" b="1">
                <a:latin typeface="+mj-lt"/>
              </a:rPr>
              <a:t>RELACIÓN NOMBRE DE OBJETO/SEVERIDAD BASE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name_risklevel!$B$184</c:f>
              <c:strCache>
                <c:ptCount val="1"/>
                <c:pt idx="0">
                  <c:v>SEVERIDAD CRÍTICA</c:v>
                </c:pt>
              </c:strCache>
            </c:strRef>
          </c:tx>
          <c:spPr>
            <a:solidFill>
              <a:schemeClr val="accent1"/>
            </a:solidFill>
            <a:ln>
              <a:noFill/>
            </a:ln>
            <a:effectLst/>
          </c:spPr>
          <c:invertIfNegative val="0"/>
          <c:dLbls>
            <c:dLbl>
              <c:idx val="2"/>
              <c:layout>
                <c:manualLayout>
                  <c:x val="3.0943499137175857E-2"/>
                  <c:y val="-2.5000000000000123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fld id="{146FE8E8-31DD-486D-BEDC-E3BD93C1108C}" type="VALUE">
                      <a:rPr lang="en-US">
                        <a:solidFill>
                          <a:schemeClr val="bg1"/>
                        </a:solidFill>
                      </a:rPr>
                      <a:pPr>
                        <a:defRPr sz="2400" b="1">
                          <a:solidFill>
                            <a:schemeClr val="bg1"/>
                          </a:solidFill>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E-DC06-4273-86D0-23D0D45E0D3F}"/>
                </c:ext>
              </c:extLst>
            </c:dLbl>
            <c:dLbl>
              <c:idx val="3"/>
              <c:layout>
                <c:manualLayout>
                  <c:x val="-3.6469123983100156E-2"/>
                  <c:y val="-9.666666666666666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C06-4273-86D0-23D0D45E0D3F}"/>
                </c:ext>
              </c:extLst>
            </c:dLbl>
            <c:dLbl>
              <c:idx val="5"/>
              <c:layout>
                <c:manualLayout>
                  <c:x val="3.0943499137175857E-2"/>
                  <c:y val="-0.23"/>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C06-4273-86D0-23D0D45E0D3F}"/>
                </c:ext>
              </c:extLst>
            </c:dLbl>
            <c:dLbl>
              <c:idx val="6"/>
              <c:layout>
                <c:manualLayout>
                  <c:x val="-3.2208867226892514E-2"/>
                  <c:y val="-2.5000000000000123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fld id="{A8FB8389-8968-4CC9-A979-89800B03125F}" type="VALUE">
                      <a:rPr lang="en-US">
                        <a:solidFill>
                          <a:schemeClr val="bg1"/>
                        </a:solidFill>
                      </a:rPr>
                      <a:pPr>
                        <a:defRPr sz="2400" b="1">
                          <a:solidFill>
                            <a:schemeClr val="bg1"/>
                          </a:solidFill>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DC06-4273-86D0-23D0D45E0D3F}"/>
                </c:ext>
              </c:extLst>
            </c:dLbl>
            <c:dLbl>
              <c:idx val="7"/>
              <c:layout>
                <c:manualLayout>
                  <c:x val="4.4757561251986426E-2"/>
                  <c:y val="-0.30166666666666669"/>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C06-4273-86D0-23D0D45E0D3F}"/>
                </c:ext>
              </c:extLst>
            </c:dLbl>
            <c:dLbl>
              <c:idx val="8"/>
              <c:layout>
                <c:manualLayout>
                  <c:x val="2.8733249198806071E-2"/>
                  <c:y val="-0.22666666666666666"/>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C06-4273-86D0-23D0D45E0D3F}"/>
                </c:ext>
              </c:extLst>
            </c:dLbl>
            <c:dLbl>
              <c:idx val="9"/>
              <c:layout>
                <c:manualLayout>
                  <c:x val="-2.5417874291251596E-2"/>
                  <c:y val="-0.14499999999999999"/>
                </c:manualLayout>
              </c:layout>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C06-4273-86D0-23D0D45E0D3F}"/>
                </c:ext>
              </c:extLst>
            </c:dLbl>
            <c:dLbl>
              <c:idx val="10"/>
              <c:layout>
                <c:manualLayout>
                  <c:x val="-1.4055971360033791E-3"/>
                  <c:y val="-0.155"/>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C06-4273-86D0-23D0D45E0D3F}"/>
                </c:ext>
              </c:extLst>
            </c:dLbl>
            <c:dLbl>
              <c:idx val="11"/>
              <c:layout>
                <c:manualLayout>
                  <c:x val="2.7075561745028873E-2"/>
                  <c:y val="-0.24666666666666667"/>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C06-4273-86D0-23D0D45E0D3F}"/>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name_risklevel!$C$183:$N$183</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name_risklevel!$C$184:$N$184</c:f>
              <c:numCache>
                <c:formatCode>0.00%</c:formatCode>
                <c:ptCount val="12"/>
                <c:pt idx="0">
                  <c:v>9.1999999999999998E-2</c:v>
                </c:pt>
                <c:pt idx="1">
                  <c:v>3.8666666666666669E-2</c:v>
                </c:pt>
                <c:pt idx="2">
                  <c:v>0</c:v>
                </c:pt>
                <c:pt idx="3">
                  <c:v>5.3333333333333332E-3</c:v>
                </c:pt>
                <c:pt idx="4">
                  <c:v>1.8666666666666668E-2</c:v>
                </c:pt>
                <c:pt idx="5">
                  <c:v>2.6666666666666666E-3</c:v>
                </c:pt>
                <c:pt idx="6">
                  <c:v>0</c:v>
                </c:pt>
                <c:pt idx="7">
                  <c:v>2.6666666666666666E-3</c:v>
                </c:pt>
                <c:pt idx="8">
                  <c:v>1.3333333333333333E-3</c:v>
                </c:pt>
                <c:pt idx="9">
                  <c:v>2.6666666666666666E-3</c:v>
                </c:pt>
                <c:pt idx="10">
                  <c:v>1.3333333333333333E-3</c:v>
                </c:pt>
                <c:pt idx="11">
                  <c:v>2.6666666666666666E-3</c:v>
                </c:pt>
              </c:numCache>
            </c:numRef>
          </c:val>
          <c:extLst>
            <c:ext xmlns:c16="http://schemas.microsoft.com/office/drawing/2014/chart" uri="{C3380CC4-5D6E-409C-BE32-E72D297353CC}">
              <c16:uniqueId val="{00000003-DC06-4273-86D0-23D0D45E0D3F}"/>
            </c:ext>
          </c:extLst>
        </c:ser>
        <c:ser>
          <c:idx val="1"/>
          <c:order val="1"/>
          <c:tx>
            <c:strRef>
              <c:f>name_risklevel!$B$185</c:f>
              <c:strCache>
                <c:ptCount val="1"/>
                <c:pt idx="0">
                  <c:v>SEVERIDAD ALTA</c:v>
                </c:pt>
              </c:strCache>
            </c:strRef>
          </c:tx>
          <c:spPr>
            <a:solidFill>
              <a:schemeClr val="accent3"/>
            </a:solidFill>
            <a:ln>
              <a:noFill/>
            </a:ln>
            <a:effectLst/>
          </c:spPr>
          <c:invertIfNegative val="0"/>
          <c:dLbls>
            <c:dLbl>
              <c:idx val="5"/>
              <c:layout>
                <c:manualLayout>
                  <c:x val="-4.8072936159541141E-2"/>
                  <c:y val="-0.2"/>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C06-4273-86D0-23D0D45E0D3F}"/>
                </c:ext>
              </c:extLst>
            </c:dLbl>
            <c:dLbl>
              <c:idx val="6"/>
              <c:layout>
                <c:manualLayout>
                  <c:x val="-3.3153749075546372E-3"/>
                  <c:y val="-1.5000000000000123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fld id="{04A11CC0-9807-4A88-82E8-6280FFF1E692}" type="VALUE">
                      <a:rPr lang="en-US" sz="2000"/>
                      <a:pPr>
                        <a:defRPr sz="2400" b="1">
                          <a:solidFill>
                            <a:schemeClr val="bg1"/>
                          </a:solidFill>
                        </a:defRPr>
                      </a:pPr>
                      <a:t>[VALOR]</a:t>
                    </a:fld>
                    <a:endParaRPr lang="es-ES"/>
                  </a:p>
                </c:rich>
              </c:tx>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D-DC06-4273-86D0-23D0D45E0D3F}"/>
                </c:ext>
              </c:extLst>
            </c:dLbl>
            <c:dLbl>
              <c:idx val="7"/>
              <c:layout>
                <c:manualLayout>
                  <c:x val="2.7075561745028873E-2"/>
                  <c:y val="-2.1666666666666667E-2"/>
                </c:manualLayout>
              </c:layout>
              <c:tx>
                <c:rich>
                  <a:bodyPr/>
                  <a:lstStyle/>
                  <a:p>
                    <a:fld id="{BFB711E1-0FC5-4017-9EAF-BF6667853B05}"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0-DC06-4273-86D0-23D0D45E0D3F}"/>
                </c:ext>
              </c:extLst>
            </c:dLbl>
            <c:dLbl>
              <c:idx val="8"/>
              <c:layout>
                <c:manualLayout>
                  <c:x val="-3.9231936406062248E-2"/>
                  <c:y val="-5.1666666666666666E-2"/>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C06-4273-86D0-23D0D45E0D3F}"/>
                </c:ext>
              </c:extLst>
            </c:dLbl>
            <c:dLbl>
              <c:idx val="9"/>
              <c:layout>
                <c:manualLayout>
                  <c:x val="2.0997374414512188E-2"/>
                  <c:y val="-8.666666666666667E-2"/>
                </c:manualLayout>
              </c:layout>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C06-4273-86D0-23D0D45E0D3F}"/>
                </c:ext>
              </c:extLst>
            </c:dLbl>
            <c:dLbl>
              <c:idx val="10"/>
              <c:layout>
                <c:manualLayout>
                  <c:x val="-4.6415248705763787E-2"/>
                  <c:y val="-0.20499999999999999"/>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C06-4273-86D0-23D0D45E0D3F}"/>
                </c:ext>
              </c:extLst>
            </c:dLbl>
            <c:dLbl>
              <c:idx val="11"/>
              <c:layout>
                <c:manualLayout>
                  <c:x val="0"/>
                  <c:y val="-0.15666666666666668"/>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C06-4273-86D0-23D0D45E0D3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name_risklevel!$C$183:$N$183</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name_risklevel!$C$185:$N$185</c:f>
              <c:numCache>
                <c:formatCode>0.00%</c:formatCode>
                <c:ptCount val="12"/>
                <c:pt idx="0">
                  <c:v>0.2</c:v>
                </c:pt>
                <c:pt idx="1">
                  <c:v>7.8666666666666663E-2</c:v>
                </c:pt>
                <c:pt idx="2">
                  <c:v>7.7333333333333337E-2</c:v>
                </c:pt>
                <c:pt idx="3">
                  <c:v>1.6E-2</c:v>
                </c:pt>
                <c:pt idx="4">
                  <c:v>3.2000000000000001E-2</c:v>
                </c:pt>
                <c:pt idx="5">
                  <c:v>6.6666666666666662E-3</c:v>
                </c:pt>
                <c:pt idx="6">
                  <c:v>8.0000000000000002E-3</c:v>
                </c:pt>
                <c:pt idx="7">
                  <c:v>1.3333333333333333E-3</c:v>
                </c:pt>
                <c:pt idx="8">
                  <c:v>1.0666666666666666E-2</c:v>
                </c:pt>
                <c:pt idx="9">
                  <c:v>6.6666666666666662E-3</c:v>
                </c:pt>
                <c:pt idx="10">
                  <c:v>1.3333333333333333E-3</c:v>
                </c:pt>
                <c:pt idx="11">
                  <c:v>2.6666666666666666E-3</c:v>
                </c:pt>
              </c:numCache>
            </c:numRef>
          </c:val>
          <c:extLst>
            <c:ext xmlns:c16="http://schemas.microsoft.com/office/drawing/2014/chart" uri="{C3380CC4-5D6E-409C-BE32-E72D297353CC}">
              <c16:uniqueId val="{00000006-DC06-4273-86D0-23D0D45E0D3F}"/>
            </c:ext>
          </c:extLst>
        </c:ser>
        <c:ser>
          <c:idx val="2"/>
          <c:order val="2"/>
          <c:tx>
            <c:strRef>
              <c:f>name_risklevel!$B$186</c:f>
              <c:strCache>
                <c:ptCount val="1"/>
                <c:pt idx="0">
                  <c:v>SEVERIDAD MEDIA</c:v>
                </c:pt>
              </c:strCache>
            </c:strRef>
          </c:tx>
          <c:spPr>
            <a:solidFill>
              <a:schemeClr val="accent5"/>
            </a:solidFill>
            <a:ln>
              <a:noFill/>
            </a:ln>
            <a:effectLst/>
          </c:spPr>
          <c:invertIfNegative val="0"/>
          <c:dLbls>
            <c:dLbl>
              <c:idx val="4"/>
              <c:layout>
                <c:manualLayout>
                  <c:x val="-3.7021686467692584E-2"/>
                  <c:y val="-5.0000000000000121E-2"/>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C06-4273-86D0-23D0D45E0D3F}"/>
                </c:ext>
              </c:extLst>
            </c:dLbl>
            <c:dLbl>
              <c:idx val="10"/>
              <c:layout>
                <c:manualLayout>
                  <c:x val="1.105124969184852E-3"/>
                  <c:y val="-5.000000000000000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C06-4273-86D0-23D0D45E0D3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name_risklevel!$C$183:$N$183</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name_risklevel!$C$186:$N$186</c:f>
              <c:numCache>
                <c:formatCode>0.00%</c:formatCode>
                <c:ptCount val="12"/>
                <c:pt idx="0">
                  <c:v>3.8666666666666669E-2</c:v>
                </c:pt>
                <c:pt idx="1">
                  <c:v>7.8666666666666663E-2</c:v>
                </c:pt>
                <c:pt idx="2">
                  <c:v>1.8666666666666668E-2</c:v>
                </c:pt>
                <c:pt idx="3">
                  <c:v>0.04</c:v>
                </c:pt>
                <c:pt idx="4">
                  <c:v>5.3333333333333332E-3</c:v>
                </c:pt>
                <c:pt idx="5">
                  <c:v>4.4000000000000004E-2</c:v>
                </c:pt>
                <c:pt idx="6">
                  <c:v>3.6000000000000004E-2</c:v>
                </c:pt>
                <c:pt idx="7">
                  <c:v>3.7333333333333336E-2</c:v>
                </c:pt>
                <c:pt idx="8">
                  <c:v>2.6666666666666665E-2</c:v>
                </c:pt>
                <c:pt idx="9">
                  <c:v>9.3333333333333341E-3</c:v>
                </c:pt>
                <c:pt idx="10">
                  <c:v>1.2E-2</c:v>
                </c:pt>
                <c:pt idx="11">
                  <c:v>1.6E-2</c:v>
                </c:pt>
              </c:numCache>
            </c:numRef>
          </c:val>
          <c:extLst xmlns:c15="http://schemas.microsoft.com/office/drawing/2012/chart">
            <c:ext xmlns:c16="http://schemas.microsoft.com/office/drawing/2014/chart" uri="{C3380CC4-5D6E-409C-BE32-E72D297353CC}">
              <c16:uniqueId val="{00000007-DC06-4273-86D0-23D0D45E0D3F}"/>
            </c:ext>
          </c:extLst>
        </c:ser>
        <c:ser>
          <c:idx val="3"/>
          <c:order val="3"/>
          <c:tx>
            <c:strRef>
              <c:f>name_risklevel!$B$187</c:f>
              <c:strCache>
                <c:ptCount val="1"/>
                <c:pt idx="0">
                  <c:v>SEVERIDAD BAJA</c:v>
                </c:pt>
              </c:strCache>
            </c:strRef>
          </c:tx>
          <c:spPr>
            <a:solidFill>
              <a:schemeClr val="accent1">
                <a:lumMod val="60000"/>
              </a:schemeClr>
            </a:solidFill>
            <a:ln>
              <a:noFill/>
            </a:ln>
            <a:effectLst/>
          </c:spPr>
          <c:invertIfNegative val="0"/>
          <c:dLbls>
            <c:dLbl>
              <c:idx val="0"/>
              <c:layout>
                <c:manualLayout>
                  <c:x val="-5.525624845924361E-4"/>
                  <c:y val="-2.0000000000000014E-2"/>
                </c:manualLayout>
              </c:layout>
              <c:tx>
                <c:rich>
                  <a:bodyPr/>
                  <a:lstStyle/>
                  <a:p>
                    <a:fld id="{913A1C65-7E03-4D30-AEB0-4021B59F185F}"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DC06-4273-86D0-23D0D45E0D3F}"/>
                </c:ext>
              </c:extLst>
            </c:dLbl>
            <c:dLbl>
              <c:idx val="1"/>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6="http://schemas.microsoft.com/office/drawing/2014/chart" uri="{C3380CC4-5D6E-409C-BE32-E72D297353CC}">
                  <c16:uniqueId val="{0000002E-DC06-4273-86D0-23D0D45E0D3F}"/>
                </c:ext>
              </c:extLst>
            </c:dLbl>
            <c:dLbl>
              <c:idx val="2"/>
              <c:layout>
                <c:manualLayout>
                  <c:x val="1.3261499630218224E-2"/>
                  <c:y val="-5.3333333333333337E-2"/>
                </c:manualLayout>
              </c:layout>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C06-4273-86D0-23D0D45E0D3F}"/>
                </c:ext>
              </c:extLst>
            </c:dLbl>
            <c:dLbl>
              <c:idx val="3"/>
              <c:layout>
                <c:manualLayout>
                  <c:x val="-4.0520780770594003E-17"/>
                  <c:y val="-2.50000000000000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C06-4273-86D0-23D0D45E0D3F}"/>
                </c:ext>
              </c:extLst>
            </c:dLbl>
            <c:dLbl>
              <c:idx val="4"/>
              <c:layout>
                <c:manualLayout>
                  <c:x val="3.5363999013915182E-2"/>
                  <c:y val="2.833333333333333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C06-4273-86D0-23D0D45E0D3F}"/>
                </c:ext>
              </c:extLst>
            </c:dLbl>
            <c:dLbl>
              <c:idx val="5"/>
              <c:layout>
                <c:manualLayout>
                  <c:x val="-5.52562484592507E-4"/>
                  <c:y val="-2.666666666666666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C06-4273-86D0-23D0D45E0D3F}"/>
                </c:ext>
              </c:extLst>
            </c:dLbl>
            <c:dLbl>
              <c:idx val="6"/>
              <c:layout>
                <c:manualLayout>
                  <c:x val="8.2884372688863898E-3"/>
                  <c:y val="-0.12166666666666678"/>
                </c:manualLayout>
              </c:layout>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C06-4273-86D0-23D0D45E0D3F}"/>
                </c:ext>
              </c:extLst>
            </c:dLbl>
            <c:dLbl>
              <c:idx val="7"/>
              <c:layout>
                <c:manualLayout>
                  <c:x val="-2.1549936899104612E-2"/>
                  <c:y val="-9.5000000000000001E-2"/>
                </c:manualLayout>
              </c:layout>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C06-4273-86D0-23D0D45E0D3F}"/>
                </c:ext>
              </c:extLst>
            </c:dLbl>
            <c:dLbl>
              <c:idx val="8"/>
              <c:layout>
                <c:manualLayout>
                  <c:x val="-2.8180686714213726E-2"/>
                  <c:y val="-6.5000000000000002E-2"/>
                </c:manualLayout>
              </c:layout>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C06-4273-86D0-23D0D45E0D3F}"/>
                </c:ext>
              </c:extLst>
            </c:dLbl>
            <c:dLbl>
              <c:idx val="9"/>
              <c:layout>
                <c:manualLayout>
                  <c:x val="3.4811436529322837E-2"/>
                  <c:y val="9.99999999999987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C06-4273-86D0-23D0D45E0D3F}"/>
                </c:ext>
              </c:extLst>
            </c:dLbl>
            <c:dLbl>
              <c:idx val="10"/>
              <c:layout>
                <c:manualLayout>
                  <c:x val="5.5256248459242601E-4"/>
                  <c:y val="-3.1666666666666669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fld id="{002C0DCA-1902-49E2-AED3-F721534E2496}" type="VALUE">
                      <a:rPr lang="en-US">
                        <a:solidFill>
                          <a:schemeClr val="bg1"/>
                        </a:solidFill>
                      </a:rPr>
                      <a:pPr>
                        <a:defRPr sz="2400" b="1">
                          <a:solidFill>
                            <a:schemeClr val="bg1"/>
                          </a:solidFill>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7-DC06-4273-86D0-23D0D45E0D3F}"/>
                </c:ext>
              </c:extLst>
            </c:dLbl>
            <c:dLbl>
              <c:idx val="11"/>
              <c:layout>
                <c:manualLayout>
                  <c:x val="-3.3153749075545559E-2"/>
                  <c:y val="1.8333333333333333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fld id="{BEE51111-F06E-452B-AC13-AC3B7EFAEA1C}" type="VALUE">
                      <a:rPr lang="en-US">
                        <a:solidFill>
                          <a:schemeClr val="bg1"/>
                        </a:solidFill>
                      </a:rPr>
                      <a:pPr>
                        <a:defRPr sz="2400" b="1">
                          <a:solidFill>
                            <a:schemeClr val="bg1"/>
                          </a:solidFill>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6-DC06-4273-86D0-23D0D45E0D3F}"/>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name_risklevel!$C$183:$N$183</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name_risklevel!$C$187:$N$187</c:f>
              <c:numCache>
                <c:formatCode>0.00%</c:formatCode>
                <c:ptCount val="12"/>
                <c:pt idx="0">
                  <c:v>0</c:v>
                </c:pt>
                <c:pt idx="1">
                  <c:v>1.3333333333333332E-2</c:v>
                </c:pt>
                <c:pt idx="2">
                  <c:v>1.3333333333333333E-3</c:v>
                </c:pt>
                <c:pt idx="3">
                  <c:v>0</c:v>
                </c:pt>
                <c:pt idx="4">
                  <c:v>0</c:v>
                </c:pt>
                <c:pt idx="5">
                  <c:v>0</c:v>
                </c:pt>
                <c:pt idx="6">
                  <c:v>4.0000000000000001E-3</c:v>
                </c:pt>
                <c:pt idx="7">
                  <c:v>6.6666666666666662E-3</c:v>
                </c:pt>
                <c:pt idx="8">
                  <c:v>2.6666666666666666E-3</c:v>
                </c:pt>
                <c:pt idx="9">
                  <c:v>0</c:v>
                </c:pt>
                <c:pt idx="10">
                  <c:v>0</c:v>
                </c:pt>
                <c:pt idx="11">
                  <c:v>0</c:v>
                </c:pt>
              </c:numCache>
            </c:numRef>
          </c:val>
          <c:extLst>
            <c:ext xmlns:c16="http://schemas.microsoft.com/office/drawing/2014/chart" uri="{C3380CC4-5D6E-409C-BE32-E72D297353CC}">
              <c16:uniqueId val="{00000008-DC06-4273-86D0-23D0D45E0D3F}"/>
            </c:ext>
          </c:extLst>
        </c:ser>
        <c:ser>
          <c:idx val="4"/>
          <c:order val="4"/>
          <c:tx>
            <c:strRef>
              <c:f>name_risklevel!$B$188</c:f>
              <c:strCache>
                <c:ptCount val="1"/>
                <c:pt idx="0">
                  <c:v>NINGUNA</c:v>
                </c:pt>
              </c:strCache>
            </c:strRef>
          </c:tx>
          <c:spPr>
            <a:solidFill>
              <a:schemeClr val="accent3">
                <a:lumMod val="60000"/>
              </a:schemeClr>
            </a:solidFill>
            <a:ln>
              <a:noFill/>
            </a:ln>
            <a:effectLst/>
          </c:spPr>
          <c:invertIfNegative val="0"/>
          <c:dLbls>
            <c:dLbl>
              <c:idx val="0"/>
              <c:layout>
                <c:manualLayout>
                  <c:x val="5.5256248459242601E-4"/>
                  <c:y val="-2.8333333333333332E-2"/>
                </c:manualLayout>
              </c:layout>
              <c:tx>
                <c:rich>
                  <a:bodyPr/>
                  <a:lstStyle/>
                  <a:p>
                    <a:fld id="{18758B48-B414-4D79-A2D5-A7D02771C2AF}"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DC06-4273-86D0-23D0D45E0D3F}"/>
                </c:ext>
              </c:extLst>
            </c:dLbl>
            <c:dLbl>
              <c:idx val="1"/>
              <c:layout>
                <c:manualLayout>
                  <c:x val="-1.105124969184852E-3"/>
                  <c:y val="-2.3333333333333393E-2"/>
                </c:manualLayout>
              </c:layout>
              <c:tx>
                <c:rich>
                  <a:bodyPr/>
                  <a:lstStyle/>
                  <a:p>
                    <a:fld id="{D5D44C04-5278-4FD9-A719-AE3EE0D839E3}"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DC06-4273-86D0-23D0D45E0D3F}"/>
                </c:ext>
              </c:extLst>
            </c:dLbl>
            <c:dLbl>
              <c:idx val="2"/>
              <c:layout>
                <c:manualLayout>
                  <c:x val="3.3153749075545559E-2"/>
                  <c:y val="0.02"/>
                </c:manualLayout>
              </c:layout>
              <c:tx>
                <c:rich>
                  <a:bodyPr/>
                  <a:lstStyle/>
                  <a:p>
                    <a:fld id="{76D24F04-D855-4D2B-B7B4-B645CB503E7D}"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DC06-4273-86D0-23D0D45E0D3F}"/>
                </c:ext>
              </c:extLst>
            </c:dLbl>
            <c:dLbl>
              <c:idx val="3"/>
              <c:layout>
                <c:manualLayout>
                  <c:x val="5.5256248459238546E-4"/>
                  <c:y val="-2.5000000000000001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fld id="{44B8D225-9CA9-4008-996A-D6AF1A287245}" type="VALUE">
                      <a:rPr lang="en-US" sz="2400">
                        <a:solidFill>
                          <a:schemeClr val="bg1"/>
                        </a:solidFill>
                      </a:rPr>
                      <a:pPr>
                        <a:defRPr sz="2400" b="1">
                          <a:solidFill>
                            <a:schemeClr val="tx1"/>
                          </a:solidFill>
                        </a:defRPr>
                      </a:pPr>
                      <a:t>[VALOR]</a:t>
                    </a:fld>
                    <a:endParaRPr lang="es-E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DC06-4273-86D0-23D0D45E0D3F}"/>
                </c:ext>
              </c:extLst>
            </c:dLbl>
            <c:dLbl>
              <c:idx val="4"/>
              <c:layout>
                <c:manualLayout>
                  <c:x val="3.4258874044730409E-2"/>
                  <c:y val="2.3333333333333209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fld id="{0BFA5A83-EA29-4A01-B89D-BF78832F1161}" type="VALUE">
                      <a:rPr lang="en-US" sz="2400">
                        <a:solidFill>
                          <a:schemeClr val="bg1"/>
                        </a:solidFill>
                      </a:rPr>
                      <a:pPr>
                        <a:defRPr sz="2400" b="1">
                          <a:solidFill>
                            <a:schemeClr val="tx1"/>
                          </a:solidFill>
                        </a:defRPr>
                      </a:pPr>
                      <a:t>[VALOR]</a:t>
                    </a:fld>
                    <a:endParaRPr lang="es-E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DC06-4273-86D0-23D0D45E0D3F}"/>
                </c:ext>
              </c:extLst>
            </c:dLbl>
            <c:dLbl>
              <c:idx val="5"/>
              <c:layout>
                <c:manualLayout>
                  <c:x val="1.6576874537771969E-3"/>
                  <c:y val="-2.8333333333333457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fld id="{3CEF051D-9283-4D12-B638-331CB2E82B8F}" type="VALUE">
                      <a:rPr lang="en-US" sz="2400">
                        <a:solidFill>
                          <a:schemeClr val="bg1"/>
                        </a:solidFill>
                      </a:rPr>
                      <a:pPr>
                        <a:defRPr sz="2400" b="1">
                          <a:solidFill>
                            <a:schemeClr val="tx1"/>
                          </a:solidFill>
                        </a:defRPr>
                      </a:pPr>
                      <a:t>[VALOR]</a:t>
                    </a:fld>
                    <a:endParaRPr lang="es-E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8-DC06-4273-86D0-23D0D45E0D3F}"/>
                </c:ext>
              </c:extLst>
            </c:dLbl>
            <c:dLbl>
              <c:idx val="6"/>
              <c:layout>
                <c:manualLayout>
                  <c:x val="2.3760186837474318E-2"/>
                  <c:y val="-2.5000000000000001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fld id="{0CF53D7C-888C-4644-AB0B-CEABD56B9E5C}" type="VALUE">
                      <a:rPr lang="en-US" sz="2400">
                        <a:solidFill>
                          <a:schemeClr val="bg1"/>
                        </a:solidFill>
                      </a:rPr>
                      <a:pPr>
                        <a:defRPr sz="2400" b="1">
                          <a:solidFill>
                            <a:schemeClr val="tx1"/>
                          </a:solidFill>
                        </a:defRPr>
                      </a:pPr>
                      <a:t>[VALOR]</a:t>
                    </a:fld>
                    <a:endParaRPr lang="es-E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C-DC06-4273-86D0-23D0D45E0D3F}"/>
                </c:ext>
              </c:extLst>
            </c:dLbl>
            <c:dLbl>
              <c:idx val="7"/>
              <c:layout>
                <c:manualLayout>
                  <c:x val="1.657687453777278E-3"/>
                  <c:y val="-2.8333333333333332E-2"/>
                </c:manualLayout>
              </c:layout>
              <c:tx>
                <c:rich>
                  <a:bodyPr/>
                  <a:lstStyle/>
                  <a:p>
                    <a:fld id="{2C795805-4339-44A4-A02F-E76432649C5B}"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E-DC06-4273-86D0-23D0D45E0D3F}"/>
                </c:ext>
              </c:extLst>
            </c:dLbl>
            <c:dLbl>
              <c:idx val="8"/>
              <c:layout>
                <c:manualLayout>
                  <c:x val="2.0997374414512188E-2"/>
                  <c:y val="-2.5000000000000001E-2"/>
                </c:manualLayout>
              </c:layout>
              <c:tx>
                <c:rich>
                  <a:bodyPr/>
                  <a:lstStyle/>
                  <a:p>
                    <a:fld id="{7E46274E-C8A9-4872-A8FD-96F2C7B7577A}"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2-DC06-4273-86D0-23D0D45E0D3F}"/>
                </c:ext>
              </c:extLst>
            </c:dLbl>
            <c:dLbl>
              <c:idx val="9"/>
              <c:layout>
                <c:manualLayout>
                  <c:x val="3.5363999013915265E-2"/>
                  <c:y val="1.4999999999999999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fld id="{1E6CD116-FD1B-4B05-9777-FF6BC6937BE6}" type="VALUE">
                      <a:rPr lang="en-US" sz="2400">
                        <a:solidFill>
                          <a:schemeClr val="bg1"/>
                        </a:solidFill>
                      </a:rPr>
                      <a:pPr>
                        <a:defRPr sz="2400" b="1">
                          <a:solidFill>
                            <a:schemeClr val="tx1"/>
                          </a:solidFill>
                        </a:defRPr>
                      </a:pPr>
                      <a:t>[VALOR]</a:t>
                    </a:fld>
                    <a:endParaRPr lang="es-E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9-DC06-4273-86D0-23D0D45E0D3F}"/>
                </c:ext>
              </c:extLst>
            </c:dLbl>
            <c:dLbl>
              <c:idx val="10"/>
              <c:layout>
                <c:manualLayout>
                  <c:x val="-4.6323880105949287E-4"/>
                  <c:y val="-3.3333333333333333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fld id="{52947F83-E71C-4864-A0CE-AD9B3C22CEC2}" type="VALUE">
                      <a:rPr lang="en-US" sz="2400" b="1">
                        <a:solidFill>
                          <a:schemeClr val="bg1"/>
                        </a:solidFill>
                      </a:rPr>
                      <a:pPr>
                        <a:defRPr sz="2400" b="1">
                          <a:solidFill>
                            <a:schemeClr val="tx1"/>
                          </a:solidFill>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CE49-40E5-9402-01F724B0CD77}"/>
                </c:ext>
              </c:extLst>
            </c:dLbl>
            <c:dLbl>
              <c:idx val="11"/>
              <c:layout>
                <c:manualLayout>
                  <c:x val="-1.3566986193128711E-2"/>
                  <c:y val="-4.4999999999999998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fld id="{51B43FEC-5618-403A-861A-A4528B22358E}" type="VALUE">
                      <a:rPr lang="en-US" sz="2400" b="1">
                        <a:solidFill>
                          <a:schemeClr val="bg1"/>
                        </a:solidFill>
                      </a:rPr>
                      <a:pPr>
                        <a:defRPr sz="2400" b="1">
                          <a:solidFill>
                            <a:schemeClr val="tx1"/>
                          </a:solidFill>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E49-40E5-9402-01F724B0CD77}"/>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name_risklevel!$C$183:$N$183</c:f>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f>name_risklevel!$C$188:$N$188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9-DC06-4273-86D0-23D0D45E0D3F}"/>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5"/>
                <c:order val="5"/>
                <c:tx>
                  <c:strRef>
                    <c:extLst>
                      <c:ext uri="{02D57815-91ED-43cb-92C2-25804820EDAC}">
                        <c15:formulaRef>
                          <c15:sqref>name_risklevel!$B$189</c15:sqref>
                        </c15:formulaRef>
                      </c:ext>
                    </c:extLst>
                    <c:strCache>
                      <c:ptCount val="1"/>
                      <c:pt idx="0">
                        <c:v>TOTAL </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name_risklevel!$C$183:$N$183</c15:sqref>
                        </c15:formulaRef>
                      </c:ext>
                    </c:extLst>
                    <c:strCache>
                      <c:ptCount val="12"/>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OTROS VALORES</c:v>
                      </c:pt>
                    </c:strCache>
                  </c:strRef>
                </c:cat>
                <c:val>
                  <c:numRef>
                    <c:extLst>
                      <c:ext uri="{02D57815-91ED-43cb-92C2-25804820EDAC}">
                        <c15:formulaRef>
                          <c15:sqref>name_risklevel!$C$189:$N$189</c15:sqref>
                        </c15:formulaRef>
                      </c:ext>
                    </c:extLst>
                    <c:numCache>
                      <c:formatCode>0.00%</c:formatCode>
                      <c:ptCount val="12"/>
                      <c:pt idx="0">
                        <c:v>0.33066666666666672</c:v>
                      </c:pt>
                      <c:pt idx="1">
                        <c:v>0.20933333333333334</c:v>
                      </c:pt>
                      <c:pt idx="2">
                        <c:v>9.7333333333333341E-2</c:v>
                      </c:pt>
                      <c:pt idx="3">
                        <c:v>6.1333333333333337E-2</c:v>
                      </c:pt>
                      <c:pt idx="4">
                        <c:v>5.6000000000000001E-2</c:v>
                      </c:pt>
                      <c:pt idx="5">
                        <c:v>5.3333333333333337E-2</c:v>
                      </c:pt>
                      <c:pt idx="6">
                        <c:v>4.8000000000000001E-2</c:v>
                      </c:pt>
                      <c:pt idx="7">
                        <c:v>4.8000000000000001E-2</c:v>
                      </c:pt>
                      <c:pt idx="8">
                        <c:v>4.1333333333333333E-2</c:v>
                      </c:pt>
                      <c:pt idx="9">
                        <c:v>1.8666666666666665E-2</c:v>
                      </c:pt>
                      <c:pt idx="10">
                        <c:v>1.4666666666666666E-2</c:v>
                      </c:pt>
                      <c:pt idx="11">
                        <c:v>2.1333333333333333E-2</c:v>
                      </c:pt>
                    </c:numCache>
                  </c:numRef>
                </c:val>
                <c:extLst>
                  <c:ext xmlns:c16="http://schemas.microsoft.com/office/drawing/2014/chart" uri="{C3380CC4-5D6E-409C-BE32-E72D297353CC}">
                    <c16:uniqueId val="{0000000A-DC06-4273-86D0-23D0D45E0D3F}"/>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2400" b="1">
                <a:latin typeface="+mj-lt"/>
              </a:rPr>
              <a:t>RELACIÓN SEVERIDAD TEMPORAL/SEVERIDAD BASE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temporalscore_risklevel!$B$70</c:f>
              <c:strCache>
                <c:ptCount val="1"/>
                <c:pt idx="0">
                  <c:v>SEVERIDAD CRÍTICA</c:v>
                </c:pt>
              </c:strCache>
            </c:strRef>
          </c:tx>
          <c:spPr>
            <a:solidFill>
              <a:schemeClr val="accent1"/>
            </a:solidFill>
            <a:ln>
              <a:noFill/>
            </a:ln>
            <a:effectLst/>
          </c:spPr>
          <c:invertIfNegative val="0"/>
          <c:dLbls>
            <c:dLbl>
              <c:idx val="0"/>
              <c:layout>
                <c:manualLayout>
                  <c:x val="-2.5814777386775371E-3"/>
                  <c:y val="-6.833333333333345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27C-4184-A0F0-B7FF765F380A}"/>
                </c:ext>
              </c:extLst>
            </c:dLbl>
            <c:dLbl>
              <c:idx val="2"/>
              <c:layout>
                <c:manualLayout>
                  <c:x val="8.5670830935811293E-2"/>
                  <c:y val="-0.18"/>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fld id="{146FE8E8-31DD-486D-BEDC-E3BD93C1108C}" type="VALUE">
                      <a:rPr lang="en-US">
                        <a:solidFill>
                          <a:schemeClr val="bg1"/>
                        </a:solidFill>
                      </a:rPr>
                      <a:pPr>
                        <a:defRPr sz="2400" b="1">
                          <a:solidFill>
                            <a:schemeClr val="bg1"/>
                          </a:solidFill>
                        </a:defRPr>
                      </a:pPr>
                      <a:t>[VALOR]</a:t>
                    </a:fld>
                    <a:endParaRPr lang="es-ES"/>
                  </a:p>
                </c:rich>
              </c:tx>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93F8-435C-B95C-A8767B43DE9D}"/>
                </c:ext>
              </c:extLst>
            </c:dLbl>
            <c:dLbl>
              <c:idx val="3"/>
              <c:layout>
                <c:manualLayout>
                  <c:x val="-5.7120947395012521E-2"/>
                  <c:y val="-2.16666666666666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3F8-435C-B95C-A8767B43DE9D}"/>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temporalscore_risklevel!$C$69:$F$69</c:f>
              <c:strCache>
                <c:ptCount val="4"/>
                <c:pt idx="0">
                  <c:v>SEVERIDAD CRÍTICA</c:v>
                </c:pt>
                <c:pt idx="1">
                  <c:v>SEVERIDAD ALTA</c:v>
                </c:pt>
                <c:pt idx="2">
                  <c:v>SEVERIDAD MEDIA</c:v>
                </c:pt>
                <c:pt idx="3">
                  <c:v>SEVERIDAD BAJA</c:v>
                </c:pt>
              </c:strCache>
            </c:strRef>
          </c:cat>
          <c:val>
            <c:numRef>
              <c:f>temporalscore_risklevel!$C$70:$F$70</c:f>
              <c:numCache>
                <c:formatCode>0.00%</c:formatCode>
                <c:ptCount val="4"/>
                <c:pt idx="0">
                  <c:v>2.4E-2</c:v>
                </c:pt>
                <c:pt idx="1">
                  <c:v>0.14266666666666666</c:v>
                </c:pt>
                <c:pt idx="2">
                  <c:v>1.3333333333333333E-3</c:v>
                </c:pt>
                <c:pt idx="3">
                  <c:v>0</c:v>
                </c:pt>
              </c:numCache>
            </c:numRef>
          </c:val>
          <c:extLst>
            <c:ext xmlns:c16="http://schemas.microsoft.com/office/drawing/2014/chart" uri="{C3380CC4-5D6E-409C-BE32-E72D297353CC}">
              <c16:uniqueId val="{00000009-93F8-435C-B95C-A8767B43DE9D}"/>
            </c:ext>
          </c:extLst>
        </c:ser>
        <c:ser>
          <c:idx val="1"/>
          <c:order val="1"/>
          <c:tx>
            <c:strRef>
              <c:f>temporalscore_risklevel!$B$71</c:f>
              <c:strCache>
                <c:ptCount val="1"/>
                <c:pt idx="0">
                  <c:v>SEVERIDAD ALTA</c:v>
                </c:pt>
              </c:strCache>
            </c:strRef>
          </c:tx>
          <c:spPr>
            <a:solidFill>
              <a:schemeClr val="accent3"/>
            </a:solidFill>
            <a:ln>
              <a:noFill/>
            </a:ln>
            <a:effectLst/>
          </c:spPr>
          <c:invertIfNegative val="0"/>
          <c:dLbls>
            <c:dLbl>
              <c:idx val="0"/>
              <c:layout>
                <c:manualLayout>
                  <c:x val="3.717327943695653E-2"/>
                  <c:y val="-3.50000000000000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27C-4184-A0F0-B7FF765F380A}"/>
                </c:ext>
              </c:extLst>
            </c:dLbl>
            <c:dLbl>
              <c:idx val="3"/>
              <c:layout>
                <c:manualLayout>
                  <c:x val="-5.7825101346376827E-2"/>
                  <c:y val="-2.8333333333333457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fld id="{DAC3659D-8354-4B69-9912-E532BFA363F9}" type="VALUE">
                      <a:rPr lang="en-US">
                        <a:solidFill>
                          <a:schemeClr val="bg1"/>
                        </a:solidFill>
                      </a:rPr>
                      <a:pPr>
                        <a:defRPr sz="2400" b="1">
                          <a:solidFill>
                            <a:schemeClr val="bg1"/>
                          </a:solidFill>
                        </a:defRPr>
                      </a:pPr>
                      <a:t>[VALOR]</a:t>
                    </a:fld>
                    <a:endParaRPr lang="es-ES"/>
                  </a:p>
                </c:rich>
              </c:tx>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27C-4184-A0F0-B7FF765F380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temporalscore_risklevel!$C$69:$F$69</c:f>
              <c:strCache>
                <c:ptCount val="4"/>
                <c:pt idx="0">
                  <c:v>SEVERIDAD CRÍTICA</c:v>
                </c:pt>
                <c:pt idx="1">
                  <c:v>SEVERIDAD ALTA</c:v>
                </c:pt>
                <c:pt idx="2">
                  <c:v>SEVERIDAD MEDIA</c:v>
                </c:pt>
                <c:pt idx="3">
                  <c:v>SEVERIDAD BAJA</c:v>
                </c:pt>
              </c:strCache>
            </c:strRef>
          </c:cat>
          <c:val>
            <c:numRef>
              <c:f>temporalscore_risklevel!$C$71:$F$71</c:f>
              <c:numCache>
                <c:formatCode>0.00%</c:formatCode>
                <c:ptCount val="4"/>
                <c:pt idx="0">
                  <c:v>0</c:v>
                </c:pt>
                <c:pt idx="1">
                  <c:v>0.16266666666666665</c:v>
                </c:pt>
                <c:pt idx="2">
                  <c:v>0.27866666666666667</c:v>
                </c:pt>
                <c:pt idx="3">
                  <c:v>0</c:v>
                </c:pt>
              </c:numCache>
            </c:numRef>
          </c:val>
          <c:extLst>
            <c:ext xmlns:c16="http://schemas.microsoft.com/office/drawing/2014/chart" uri="{C3380CC4-5D6E-409C-BE32-E72D297353CC}">
              <c16:uniqueId val="{00000011-93F8-435C-B95C-A8767B43DE9D}"/>
            </c:ext>
          </c:extLst>
        </c:ser>
        <c:ser>
          <c:idx val="2"/>
          <c:order val="2"/>
          <c:tx>
            <c:strRef>
              <c:f>temporalscore_risklevel!$B$72</c:f>
              <c:strCache>
                <c:ptCount val="1"/>
                <c:pt idx="0">
                  <c:v>SEVERIDAD MEDIA</c:v>
                </c:pt>
              </c:strCache>
            </c:strRef>
          </c:tx>
          <c:spPr>
            <a:solidFill>
              <a:schemeClr val="accent5"/>
            </a:solidFill>
            <a:ln>
              <a:noFill/>
            </a:ln>
            <a:effectLst/>
          </c:spPr>
          <c:invertIfNegative val="0"/>
          <c:dLbls>
            <c:dLbl>
              <c:idx val="0"/>
              <c:layout>
                <c:manualLayout>
                  <c:x val="-3.9238461627898562E-2"/>
                  <c:y val="-2.5000000000000001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fld id="{B71EA30D-BDFD-4D1C-93EA-89CF280BF249}" type="VALUE">
                      <a:rPr lang="en-US">
                        <a:solidFill>
                          <a:schemeClr val="bg1"/>
                        </a:solidFill>
                      </a:rPr>
                      <a:pPr>
                        <a:defRPr sz="2400" b="1">
                          <a:solidFill>
                            <a:schemeClr val="bg1"/>
                          </a:solidFill>
                        </a:defRPr>
                      </a:pPr>
                      <a:t>[VALOR]</a:t>
                    </a:fld>
                    <a:endParaRPr lang="es-ES"/>
                  </a:p>
                </c:rich>
              </c:tx>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227C-4184-A0F0-B7FF765F380A}"/>
                </c:ext>
              </c:extLst>
            </c:dLbl>
            <c:dLbl>
              <c:idx val="1"/>
              <c:layout>
                <c:manualLayout>
                  <c:x val="-4.1303643818840594E-2"/>
                  <c:y val="-3.000000000000006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27C-4184-A0F0-B7FF765F380A}"/>
                </c:ext>
              </c:extLst>
            </c:dLbl>
            <c:dLbl>
              <c:idx val="3"/>
              <c:layout>
                <c:manualLayout>
                  <c:x val="0"/>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27C-4184-A0F0-B7FF765F380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temporalscore_risklevel!$C$69:$F$69</c:f>
              <c:strCache>
                <c:ptCount val="4"/>
                <c:pt idx="0">
                  <c:v>SEVERIDAD CRÍTICA</c:v>
                </c:pt>
                <c:pt idx="1">
                  <c:v>SEVERIDAD ALTA</c:v>
                </c:pt>
                <c:pt idx="2">
                  <c:v>SEVERIDAD MEDIA</c:v>
                </c:pt>
                <c:pt idx="3">
                  <c:v>SEVERIDAD BAJA</c:v>
                </c:pt>
              </c:strCache>
            </c:strRef>
          </c:cat>
          <c:val>
            <c:numRef>
              <c:f>temporalscore_risklevel!$C$72:$F$72</c:f>
              <c:numCache>
                <c:formatCode>0.00%</c:formatCode>
                <c:ptCount val="4"/>
                <c:pt idx="0">
                  <c:v>0</c:v>
                </c:pt>
                <c:pt idx="1">
                  <c:v>0</c:v>
                </c:pt>
                <c:pt idx="2">
                  <c:v>0.32266666666666666</c:v>
                </c:pt>
                <c:pt idx="3">
                  <c:v>0.04</c:v>
                </c:pt>
              </c:numCache>
            </c:numRef>
          </c:val>
          <c:extLst xmlns:c15="http://schemas.microsoft.com/office/drawing/2012/chart">
            <c:ext xmlns:c16="http://schemas.microsoft.com/office/drawing/2014/chart" uri="{C3380CC4-5D6E-409C-BE32-E72D297353CC}">
              <c16:uniqueId val="{00000014-93F8-435C-B95C-A8767B43DE9D}"/>
            </c:ext>
          </c:extLst>
        </c:ser>
        <c:ser>
          <c:idx val="3"/>
          <c:order val="3"/>
          <c:tx>
            <c:strRef>
              <c:f>temporalscore_risklevel!$B$73</c:f>
              <c:strCache>
                <c:ptCount val="1"/>
                <c:pt idx="0">
                  <c:v>SEVERIDAD BAJA</c:v>
                </c:pt>
              </c:strCache>
            </c:strRef>
          </c:tx>
          <c:spPr>
            <a:solidFill>
              <a:schemeClr val="accent1">
                <a:lumMod val="60000"/>
              </a:schemeClr>
            </a:solidFill>
            <a:ln>
              <a:noFill/>
            </a:ln>
            <a:effectLst/>
          </c:spPr>
          <c:invertIfNegative val="0"/>
          <c:dLbls>
            <c:dLbl>
              <c:idx val="0"/>
              <c:layout>
                <c:manualLayout>
                  <c:x val="3.1974061311681748E-2"/>
                  <c:y val="-2.1666666666666667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fld id="{913A1C65-7E03-4D30-AEB0-4021B59F185F}" type="VALUE">
                      <a:rPr lang="en-US">
                        <a:solidFill>
                          <a:schemeClr val="bg1"/>
                        </a:solidFill>
                      </a:rPr>
                      <a:pPr>
                        <a:defRPr sz="2400" b="1">
                          <a:solidFill>
                            <a:schemeClr val="tx1"/>
                          </a:solidFill>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93F8-435C-B95C-A8767B43DE9D}"/>
                </c:ext>
              </c:extLst>
            </c:dLbl>
            <c:dLbl>
              <c:idx val="1"/>
              <c:layout>
                <c:manualLayout>
                  <c:x val="-4.1303643818840594E-2"/>
                  <c:y val="-2.6666666666666606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fld id="{B138EE90-22DB-469E-BC42-8F0FC6EA6D0F}" type="VALUE">
                      <a:rPr lang="en-US">
                        <a:solidFill>
                          <a:schemeClr val="bg1"/>
                        </a:solidFill>
                      </a:rPr>
                      <a:pPr>
                        <a:defRPr sz="2400" b="1">
                          <a:solidFill>
                            <a:schemeClr val="tx1"/>
                          </a:solidFill>
                        </a:defRPr>
                      </a:pPr>
                      <a:t>[VALOR]</a:t>
                    </a:fld>
                    <a:endParaRPr lang="es-ES"/>
                  </a:p>
                </c:rich>
              </c:tx>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93F8-435C-B95C-A8767B43DE9D}"/>
                </c:ext>
              </c:extLst>
            </c:dLbl>
            <c:dLbl>
              <c:idx val="2"/>
              <c:layout>
                <c:manualLayout>
                  <c:x val="1.3261518655302961E-2"/>
                  <c:y val="-2.3333333333333334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fld id="{801C33D5-D669-4FC2-998C-ED23F7299934}" type="VALUE">
                      <a:rPr lang="en-US">
                        <a:solidFill>
                          <a:schemeClr val="bg1"/>
                        </a:solidFill>
                      </a:rPr>
                      <a:pPr>
                        <a:defRPr sz="2400" b="1">
                          <a:solidFill>
                            <a:schemeClr val="tx1"/>
                          </a:solidFill>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93F8-435C-B95C-A8767B43DE9D}"/>
                </c:ext>
              </c:extLst>
            </c:dLbl>
            <c:dLbl>
              <c:idx val="3"/>
              <c:layout>
                <c:manualLayout>
                  <c:x val="2.7879959577717401E-2"/>
                  <c:y val="-0.11166666666666679"/>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fld id="{F0200380-9A71-4C39-A6CD-49A1F8EB9384}" type="VALUE">
                      <a:rPr lang="en-US">
                        <a:solidFill>
                          <a:schemeClr val="bg1"/>
                        </a:solidFill>
                      </a:rPr>
                      <a:pPr>
                        <a:defRPr sz="2400" b="1">
                          <a:solidFill>
                            <a:schemeClr val="tx1"/>
                          </a:solidFill>
                        </a:defRPr>
                      </a:pPr>
                      <a:t>[VALOR]</a:t>
                    </a:fld>
                    <a:endParaRPr lang="es-ES"/>
                  </a:p>
                </c:rich>
              </c:tx>
              <c:numFmt formatCode="0%" sourceLinked="0"/>
              <c:spPr>
                <a:solidFill>
                  <a:srgbClr val="002060"/>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8-93F8-435C-B95C-A8767B43DE9D}"/>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temporalscore_risklevel!$C$69:$F$69</c:f>
              <c:strCache>
                <c:ptCount val="4"/>
                <c:pt idx="0">
                  <c:v>SEVERIDAD CRÍTICA</c:v>
                </c:pt>
                <c:pt idx="1">
                  <c:v>SEVERIDAD ALTA</c:v>
                </c:pt>
                <c:pt idx="2">
                  <c:v>SEVERIDAD MEDIA</c:v>
                </c:pt>
                <c:pt idx="3">
                  <c:v>SEVERIDAD BAJA</c:v>
                </c:pt>
              </c:strCache>
            </c:strRef>
          </c:cat>
          <c:val>
            <c:numRef>
              <c:f>temporalscore_risklevel!$C$73:$F$73</c:f>
              <c:numCache>
                <c:formatCode>0.00%</c:formatCode>
                <c:ptCount val="4"/>
                <c:pt idx="0">
                  <c:v>0</c:v>
                </c:pt>
                <c:pt idx="1">
                  <c:v>0</c:v>
                </c:pt>
                <c:pt idx="2">
                  <c:v>0</c:v>
                </c:pt>
                <c:pt idx="3">
                  <c:v>2.7999999999999997E-2</c:v>
                </c:pt>
              </c:numCache>
            </c:numRef>
          </c:val>
          <c:extLst>
            <c:ext xmlns:c16="http://schemas.microsoft.com/office/drawing/2014/chart" uri="{C3380CC4-5D6E-409C-BE32-E72D297353CC}">
              <c16:uniqueId val="{00000021-93F8-435C-B95C-A8767B43DE9D}"/>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4"/>
                <c:order val="4"/>
                <c:tx>
                  <c:strRef>
                    <c:extLst>
                      <c:ext uri="{02D57815-91ED-43cb-92C2-25804820EDAC}">
                        <c15:formulaRef>
                          <c15:sqref>temporalscore_risklevel!$B$74</c15:sqref>
                        </c15:formulaRef>
                      </c:ext>
                    </c:extLst>
                    <c:strCache>
                      <c:ptCount val="1"/>
                      <c:pt idx="0">
                        <c:v>NINGUNA</c:v>
                      </c:pt>
                    </c:strCache>
                  </c:strRef>
                </c:tx>
                <c:spPr>
                  <a:solidFill>
                    <a:schemeClr val="accent3">
                      <a:lumMod val="60000"/>
                    </a:schemeClr>
                  </a:solidFill>
                  <a:ln>
                    <a:noFill/>
                  </a:ln>
                  <a:effectLst/>
                </c:spPr>
                <c:invertIfNegative val="0"/>
                <c:dLbls>
                  <c:dLbl>
                    <c:idx val="0"/>
                    <c:layout>
                      <c:manualLayout>
                        <c:x val="5.5256248459242601E-4"/>
                        <c:y val="-2.8333333333333332E-2"/>
                      </c:manualLayout>
                    </c:layout>
                    <c:tx>
                      <c:rich>
                        <a:bodyPr/>
                        <a:lstStyle/>
                        <a:p>
                          <a:fld id="{18758B48-B414-4D79-A2D5-A7D02771C2AF}" type="VALUE">
                            <a:rPr lang="en-US">
                              <a:solidFill>
                                <a:schemeClr val="bg1"/>
                              </a:solidFill>
                            </a:rPr>
                            <a:pPr/>
                            <a:t>[VALOR]</a:t>
                          </a:fld>
                          <a:endParaRPr lang="es-ES"/>
                        </a:p>
                      </c:rich>
                    </c:tx>
                    <c:dLblPos val="ctr"/>
                    <c:showLegendKey val="0"/>
                    <c:showVal val="1"/>
                    <c:showCatName val="0"/>
                    <c:showSerName val="0"/>
                    <c:showPercent val="0"/>
                    <c:showBubbleSize val="0"/>
                    <c:extLst>
                      <c:ext uri="{CE6537A1-D6FC-4f65-9D91-7224C49458BB}">
                        <c15:dlblFieldTable/>
                        <c15:showDataLabelsRange val="0"/>
                      </c:ext>
                      <c:ext xmlns:c16="http://schemas.microsoft.com/office/drawing/2014/chart" uri="{C3380CC4-5D6E-409C-BE32-E72D297353CC}">
                        <c16:uniqueId val="{00000022-93F8-435C-B95C-A8767B43DE9D}"/>
                      </c:ext>
                    </c:extLst>
                  </c:dLbl>
                  <c:dLbl>
                    <c:idx val="1"/>
                    <c:layout>
                      <c:manualLayout>
                        <c:x val="-1.105124969184852E-3"/>
                        <c:y val="-2.3333333333333393E-2"/>
                      </c:manualLayout>
                    </c:layout>
                    <c:tx>
                      <c:rich>
                        <a:bodyPr/>
                        <a:lstStyle/>
                        <a:p>
                          <a:fld id="{D5D44C04-5278-4FD9-A719-AE3EE0D839E3}" type="VALUE">
                            <a:rPr lang="en-US">
                              <a:solidFill>
                                <a:schemeClr val="bg1"/>
                              </a:solidFill>
                            </a:rPr>
                            <a:pPr/>
                            <a:t>[VALOR]</a:t>
                          </a:fld>
                          <a:endParaRPr lang="es-ES"/>
                        </a:p>
                      </c:rich>
                    </c:tx>
                    <c:dLblPos val="ctr"/>
                    <c:showLegendKey val="0"/>
                    <c:showVal val="1"/>
                    <c:showCatName val="0"/>
                    <c:showSerName val="0"/>
                    <c:showPercent val="0"/>
                    <c:showBubbleSize val="0"/>
                    <c:extLst>
                      <c:ext uri="{CE6537A1-D6FC-4f65-9D91-7224C49458BB}">
                        <c15:dlblFieldTable/>
                        <c15:showDataLabelsRange val="0"/>
                      </c:ext>
                      <c:ext xmlns:c16="http://schemas.microsoft.com/office/drawing/2014/chart" uri="{C3380CC4-5D6E-409C-BE32-E72D297353CC}">
                        <c16:uniqueId val="{00000023-93F8-435C-B95C-A8767B43DE9D}"/>
                      </c:ext>
                    </c:extLst>
                  </c:dLbl>
                  <c:dLbl>
                    <c:idx val="2"/>
                    <c:layout>
                      <c:manualLayout>
                        <c:x val="3.3153749075545559E-2"/>
                        <c:y val="0.02"/>
                      </c:manualLayout>
                    </c:layout>
                    <c:tx>
                      <c:rich>
                        <a:bodyPr/>
                        <a:lstStyle/>
                        <a:p>
                          <a:fld id="{76D24F04-D855-4D2B-B7B4-B645CB503E7D}" type="VALUE">
                            <a:rPr lang="en-US">
                              <a:solidFill>
                                <a:schemeClr val="bg1"/>
                              </a:solidFill>
                            </a:rPr>
                            <a:pPr/>
                            <a:t>[VALOR]</a:t>
                          </a:fld>
                          <a:endParaRPr lang="es-ES"/>
                        </a:p>
                      </c:rich>
                    </c:tx>
                    <c:dLblPos val="ctr"/>
                    <c:showLegendKey val="0"/>
                    <c:showVal val="1"/>
                    <c:showCatName val="0"/>
                    <c:showSerName val="0"/>
                    <c:showPercent val="0"/>
                    <c:showBubbleSize val="0"/>
                    <c:extLst>
                      <c:ext uri="{CE6537A1-D6FC-4f65-9D91-7224C49458BB}">
                        <c15:dlblFieldTable/>
                        <c15:showDataLabelsRange val="0"/>
                      </c:ext>
                      <c:ext xmlns:c16="http://schemas.microsoft.com/office/drawing/2014/chart" uri="{C3380CC4-5D6E-409C-BE32-E72D297353CC}">
                        <c16:uniqueId val="{00000024-93F8-435C-B95C-A8767B43DE9D}"/>
                      </c:ext>
                    </c:extLst>
                  </c:dLbl>
                  <c:dLbl>
                    <c:idx val="3"/>
                    <c:layout>
                      <c:manualLayout>
                        <c:x val="5.5256248459238546E-4"/>
                        <c:y val="-2.5000000000000001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fld id="{44B8D225-9CA9-4008-996A-D6AF1A287245}" type="VALUE">
                            <a:rPr lang="en-US" sz="2400">
                              <a:solidFill>
                                <a:schemeClr val="bg1"/>
                              </a:solidFill>
                            </a:rPr>
                            <a:pPr>
                              <a:defRPr sz="2400" b="1">
                                <a:solidFill>
                                  <a:schemeClr val="tx1"/>
                                </a:solidFill>
                              </a:defRPr>
                            </a:pPr>
                            <a:t>[VALOR]</a:t>
                          </a:fld>
                          <a:endParaRPr lang="es-E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extLst>
                      <c:ext uri="{CE6537A1-D6FC-4f65-9D91-7224C49458BB}">
                        <c15:dlblFieldTable/>
                        <c15:showDataLabelsRange val="0"/>
                      </c:ext>
                      <c:ext xmlns:c16="http://schemas.microsoft.com/office/drawing/2014/chart" uri="{C3380CC4-5D6E-409C-BE32-E72D297353CC}">
                        <c16:uniqueId val="{00000025-93F8-435C-B95C-A8767B43DE9D}"/>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temporalscore_risklevel!$C$69:$F$69</c15:sqref>
                        </c15:formulaRef>
                      </c:ext>
                    </c:extLst>
                    <c:strCache>
                      <c:ptCount val="4"/>
                      <c:pt idx="0">
                        <c:v>SEVERIDAD CRÍTICA</c:v>
                      </c:pt>
                      <c:pt idx="1">
                        <c:v>SEVERIDAD ALTA</c:v>
                      </c:pt>
                      <c:pt idx="2">
                        <c:v>SEVERIDAD MEDIA</c:v>
                      </c:pt>
                      <c:pt idx="3">
                        <c:v>SEVERIDAD BAJA</c:v>
                      </c:pt>
                    </c:strCache>
                  </c:strRef>
                </c:cat>
                <c:val>
                  <c:numRef>
                    <c:extLst>
                      <c:ext uri="{02D57815-91ED-43cb-92C2-25804820EDAC}">
                        <c15:formulaRef>
                          <c15:sqref>temporalscore_risklevel!$C$74:$F$74</c15:sqref>
                        </c15:formulaRef>
                      </c:ext>
                    </c:extLst>
                    <c:numCache>
                      <c:formatCode>0.00%</c:formatCode>
                      <c:ptCount val="4"/>
                      <c:pt idx="0">
                        <c:v>0</c:v>
                      </c:pt>
                      <c:pt idx="1">
                        <c:v>0</c:v>
                      </c:pt>
                      <c:pt idx="2">
                        <c:v>0</c:v>
                      </c:pt>
                      <c:pt idx="3">
                        <c:v>0</c:v>
                      </c:pt>
                    </c:numCache>
                  </c:numRef>
                </c:val>
                <c:extLst>
                  <c:ext xmlns:c16="http://schemas.microsoft.com/office/drawing/2014/chart" uri="{C3380CC4-5D6E-409C-BE32-E72D297353CC}">
                    <c16:uniqueId val="{0000002E-93F8-435C-B95C-A8767B43DE9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temporalscore_risklevel!$B$75</c15:sqref>
                        </c15:formulaRef>
                      </c:ext>
                    </c:extLst>
                    <c:strCache>
                      <c:ptCount val="1"/>
                      <c:pt idx="0">
                        <c:v>TOTAL </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temporalscore_risklevel!$C$69:$F$69</c15:sqref>
                        </c15:formulaRef>
                      </c:ext>
                    </c:extLst>
                    <c:strCache>
                      <c:ptCount val="4"/>
                      <c:pt idx="0">
                        <c:v>SEVERIDAD CRÍTICA</c:v>
                      </c:pt>
                      <c:pt idx="1">
                        <c:v>SEVERIDAD ALTA</c:v>
                      </c:pt>
                      <c:pt idx="2">
                        <c:v>SEVERIDAD MEDIA</c:v>
                      </c:pt>
                      <c:pt idx="3">
                        <c:v>SEVERIDAD BAJA</c:v>
                      </c:pt>
                    </c:strCache>
                  </c:strRef>
                </c:cat>
                <c:val>
                  <c:numRef>
                    <c:extLst xmlns:c15="http://schemas.microsoft.com/office/drawing/2012/chart">
                      <c:ext xmlns:c15="http://schemas.microsoft.com/office/drawing/2012/chart" uri="{02D57815-91ED-43cb-92C2-25804820EDAC}">
                        <c15:formulaRef>
                          <c15:sqref>temporalscore_risklevel!$C$75:$F$75</c15:sqref>
                        </c15:formulaRef>
                      </c:ext>
                    </c:extLst>
                    <c:numCache>
                      <c:formatCode>0.00%</c:formatCode>
                      <c:ptCount val="4"/>
                      <c:pt idx="0">
                        <c:v>2.4E-2</c:v>
                      </c:pt>
                      <c:pt idx="1">
                        <c:v>0.30533333333333335</c:v>
                      </c:pt>
                      <c:pt idx="2">
                        <c:v>0.60266666666666668</c:v>
                      </c:pt>
                      <c:pt idx="3">
                        <c:v>6.8000000000000005E-2</c:v>
                      </c:pt>
                    </c:numCache>
                  </c:numRef>
                </c:val>
                <c:extLst xmlns:c15="http://schemas.microsoft.com/office/drawing/2012/chart">
                  <c:ext xmlns:c16="http://schemas.microsoft.com/office/drawing/2014/chart" uri="{C3380CC4-5D6E-409C-BE32-E72D297353CC}">
                    <c16:uniqueId val="{0000002F-93F8-435C-B95C-A8767B43DE9D}"/>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2400" b="1">
                <a:latin typeface="+mj-lt"/>
              </a:rPr>
              <a:t>RELACIÓN SEVERIDAD TEMPORAL/NIVEL DE REMEDIACION</a:t>
            </a:r>
            <a:r>
              <a:rPr lang="es-ES" sz="2400" b="1" baseline="0">
                <a:latin typeface="+mj-lt"/>
              </a:rPr>
              <a:t> </a:t>
            </a:r>
            <a:r>
              <a:rPr lang="es-ES" sz="2400" b="1">
                <a:latin typeface="+mj-lt"/>
              </a:rPr>
              <a:t>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3.7829960664052725E-2"/>
          <c:y val="0.11823753280839895"/>
          <c:w val="0.96217003933594725"/>
          <c:h val="0.7806677165354331"/>
        </c:manualLayout>
      </c:layout>
      <c:barChart>
        <c:barDir val="col"/>
        <c:grouping val="stacked"/>
        <c:varyColors val="0"/>
        <c:ser>
          <c:idx val="0"/>
          <c:order val="0"/>
          <c:tx>
            <c:strRef>
              <c:f>temporalscore_remediationlevel!$B$55</c:f>
              <c:strCache>
                <c:ptCount val="1"/>
                <c:pt idx="0">
                  <c:v>OFICIALMENTE ARREGLADO</c:v>
                </c:pt>
              </c:strCache>
            </c:strRef>
          </c:tx>
          <c:spPr>
            <a:solidFill>
              <a:schemeClr val="accent1"/>
            </a:solidFill>
            <a:ln>
              <a:noFill/>
            </a:ln>
            <a:effectLst/>
          </c:spPr>
          <c:invertIfNegative val="0"/>
          <c:dLbls>
            <c:dLbl>
              <c:idx val="0"/>
              <c:layout>
                <c:manualLayout>
                  <c:x val="-2.5814777386775371E-3"/>
                  <c:y val="-6.8333333333333454E-2"/>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245-4775-A379-86FE08E82476}"/>
                </c:ext>
              </c:extLst>
            </c:dLbl>
            <c:dLbl>
              <c:idx val="2"/>
              <c:layout>
                <c:manualLayout>
                  <c:x val="8.6519570536165496E-4"/>
                  <c:y val="3.1666666666666544E-2"/>
                </c:manualLayout>
              </c:layout>
              <c:tx>
                <c:rich>
                  <a:bodyPr/>
                  <a:lstStyle/>
                  <a:p>
                    <a:fld id="{146FE8E8-31DD-486D-BEDC-E3BD93C1108C}"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245-4775-A379-86FE08E82476}"/>
                </c:ext>
              </c:extLst>
            </c:dLbl>
            <c:dLbl>
              <c:idx val="3"/>
              <c:layout>
                <c:manualLayout>
                  <c:x val="-3.4107007443420884E-3"/>
                  <c:y val="3.333333333333333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245-4775-A379-86FE08E82476}"/>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temporalscore_remediationlevel!$C$54:$F$54</c:f>
              <c:strCache>
                <c:ptCount val="4"/>
                <c:pt idx="0">
                  <c:v>SEVERIDAD CRÍTICA</c:v>
                </c:pt>
                <c:pt idx="1">
                  <c:v>SEVERIDAD ALTA</c:v>
                </c:pt>
                <c:pt idx="2">
                  <c:v>SEVERIDAD MEDIA</c:v>
                </c:pt>
                <c:pt idx="3">
                  <c:v>SEVERIDAD BAJA</c:v>
                </c:pt>
              </c:strCache>
            </c:strRef>
          </c:cat>
          <c:val>
            <c:numRef>
              <c:f>temporalscore_remediationlevel!$C$55:$F$55</c:f>
              <c:numCache>
                <c:formatCode>0.00%</c:formatCode>
                <c:ptCount val="4"/>
                <c:pt idx="0">
                  <c:v>1.3333333333333333E-3</c:v>
                </c:pt>
                <c:pt idx="1">
                  <c:v>0.18933333333333333</c:v>
                </c:pt>
                <c:pt idx="2">
                  <c:v>0.52133333333333332</c:v>
                </c:pt>
                <c:pt idx="3">
                  <c:v>5.0666666666666665E-2</c:v>
                </c:pt>
              </c:numCache>
            </c:numRef>
          </c:val>
          <c:extLst>
            <c:ext xmlns:c16="http://schemas.microsoft.com/office/drawing/2014/chart" uri="{C3380CC4-5D6E-409C-BE32-E72D297353CC}">
              <c16:uniqueId val="{00000003-6245-4775-A379-86FE08E82476}"/>
            </c:ext>
          </c:extLst>
        </c:ser>
        <c:ser>
          <c:idx val="1"/>
          <c:order val="1"/>
          <c:tx>
            <c:strRef>
              <c:f>temporalscore_remediationlevel!$B$56</c:f>
              <c:strCache>
                <c:ptCount val="1"/>
                <c:pt idx="0">
                  <c:v>NO DISPONIBLE</c:v>
                </c:pt>
              </c:strCache>
            </c:strRef>
          </c:tx>
          <c:spPr>
            <a:solidFill>
              <a:schemeClr val="accent3"/>
            </a:solidFill>
            <a:ln>
              <a:noFill/>
            </a:ln>
            <a:effectLst/>
          </c:spPr>
          <c:invertIfNegative val="0"/>
          <c:dLbls>
            <c:dLbl>
              <c:idx val="0"/>
              <c:layout>
                <c:manualLayout>
                  <c:x val="4.9941105332216455E-2"/>
                  <c:y val="-0.10166666666666679"/>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245-4775-A379-86FE08E82476}"/>
                </c:ext>
              </c:extLst>
            </c:dLbl>
            <c:dLbl>
              <c:idx val="3"/>
              <c:layout>
                <c:manualLayout>
                  <c:x val="1.25427779771236E-4"/>
                  <c:y val="-7.8333333333333338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fld id="{DAC3659D-8354-4B69-9912-E532BFA363F9}" type="VALUE">
                      <a:rPr lang="en-US">
                        <a:solidFill>
                          <a:schemeClr val="bg1"/>
                        </a:solidFill>
                      </a:rPr>
                      <a:pPr>
                        <a:defRPr sz="2400" b="1">
                          <a:solidFill>
                            <a:schemeClr val="bg1"/>
                          </a:solidFill>
                        </a:defRPr>
                      </a:pPr>
                      <a:t>[VALOR]</a:t>
                    </a:fld>
                    <a:endParaRPr lang="es-ES"/>
                  </a:p>
                </c:rich>
              </c:tx>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245-4775-A379-86FE08E8247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temporalscore_remediationlevel!$C$54:$F$54</c:f>
              <c:strCache>
                <c:ptCount val="4"/>
                <c:pt idx="0">
                  <c:v>SEVERIDAD CRÍTICA</c:v>
                </c:pt>
                <c:pt idx="1">
                  <c:v>SEVERIDAD ALTA</c:v>
                </c:pt>
                <c:pt idx="2">
                  <c:v>SEVERIDAD MEDIA</c:v>
                </c:pt>
                <c:pt idx="3">
                  <c:v>SEVERIDAD BAJA</c:v>
                </c:pt>
              </c:strCache>
            </c:strRef>
          </c:cat>
          <c:val>
            <c:numRef>
              <c:f>temporalscore_remediationlevel!$C$56:$F$56</c:f>
              <c:numCache>
                <c:formatCode>0.00%</c:formatCode>
                <c:ptCount val="4"/>
                <c:pt idx="0">
                  <c:v>2.2666666666666665E-2</c:v>
                </c:pt>
                <c:pt idx="1">
                  <c:v>0.11599999999999999</c:v>
                </c:pt>
                <c:pt idx="2">
                  <c:v>0.08</c:v>
                </c:pt>
                <c:pt idx="3">
                  <c:v>1.7333333333333333E-2</c:v>
                </c:pt>
              </c:numCache>
            </c:numRef>
          </c:val>
          <c:extLst>
            <c:ext xmlns:c16="http://schemas.microsoft.com/office/drawing/2014/chart" uri="{C3380CC4-5D6E-409C-BE32-E72D297353CC}">
              <c16:uniqueId val="{00000006-6245-4775-A379-86FE08E82476}"/>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2"/>
                <c:order val="2"/>
                <c:tx>
                  <c:strRef>
                    <c:extLst>
                      <c:ext uri="{02D57815-91ED-43cb-92C2-25804820EDAC}">
                        <c15:formulaRef>
                          <c15:sqref>temporalscore_remediationlevel!$B$57</c15:sqref>
                        </c15:formulaRef>
                      </c:ext>
                    </c:extLst>
                    <c:strCache>
                      <c:ptCount val="1"/>
                      <c:pt idx="0">
                        <c:v>TOTAL </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temporalscore_remediationlevel!$C$54:$F$54</c15:sqref>
                        </c15:formulaRef>
                      </c:ext>
                    </c:extLst>
                    <c:strCache>
                      <c:ptCount val="4"/>
                      <c:pt idx="0">
                        <c:v>SEVERIDAD CRÍTICA</c:v>
                      </c:pt>
                      <c:pt idx="1">
                        <c:v>SEVERIDAD ALTA</c:v>
                      </c:pt>
                      <c:pt idx="2">
                        <c:v>SEVERIDAD MEDIA</c:v>
                      </c:pt>
                      <c:pt idx="3">
                        <c:v>SEVERIDAD BAJA</c:v>
                      </c:pt>
                    </c:strCache>
                  </c:strRef>
                </c:cat>
                <c:val>
                  <c:numRef>
                    <c:extLst>
                      <c:ext uri="{02D57815-91ED-43cb-92C2-25804820EDAC}">
                        <c15:formulaRef>
                          <c15:sqref>temporalscore_remediationlevel!$C$57:$F$57</c15:sqref>
                        </c15:formulaRef>
                      </c:ext>
                    </c:extLst>
                    <c:numCache>
                      <c:formatCode>0.00%</c:formatCode>
                      <c:ptCount val="4"/>
                      <c:pt idx="0">
                        <c:v>2.3999999999999997E-2</c:v>
                      </c:pt>
                      <c:pt idx="1">
                        <c:v>0.30533333333333335</c:v>
                      </c:pt>
                      <c:pt idx="2">
                        <c:v>0.60133333333333328</c:v>
                      </c:pt>
                      <c:pt idx="3">
                        <c:v>6.8000000000000005E-2</c:v>
                      </c:pt>
                    </c:numCache>
                  </c:numRef>
                </c:val>
                <c:extLst>
                  <c:ext xmlns:c16="http://schemas.microsoft.com/office/drawing/2014/chart" uri="{C3380CC4-5D6E-409C-BE32-E72D297353CC}">
                    <c16:uniqueId val="{0000000A-6245-4775-A379-86FE08E82476}"/>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2400" b="1">
                <a:latin typeface="+mj-lt"/>
              </a:rPr>
              <a:t>RELACIÓN SEVERIDAD TEMPORAL/CONFIANZA DEL INFORME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3.7829960664052725E-2"/>
          <c:y val="0.11823753280839895"/>
          <c:w val="0.96217003933594725"/>
          <c:h val="0.7806677165354331"/>
        </c:manualLayout>
      </c:layout>
      <c:barChart>
        <c:barDir val="col"/>
        <c:grouping val="stacked"/>
        <c:varyColors val="0"/>
        <c:ser>
          <c:idx val="0"/>
          <c:order val="0"/>
          <c:tx>
            <c:strRef>
              <c:f>temporalscore_confidence!$B$55</c:f>
              <c:strCache>
                <c:ptCount val="1"/>
                <c:pt idx="0">
                  <c:v>CONFIRMADA</c:v>
                </c:pt>
              </c:strCache>
            </c:strRef>
          </c:tx>
          <c:spPr>
            <a:solidFill>
              <a:schemeClr val="accent1"/>
            </a:solidFill>
            <a:ln>
              <a:noFill/>
            </a:ln>
            <a:effectLst/>
          </c:spPr>
          <c:invertIfNegative val="0"/>
          <c:dLbls>
            <c:dLbl>
              <c:idx val="0"/>
              <c:layout>
                <c:manualLayout>
                  <c:x val="-2.5814777386775371E-3"/>
                  <c:y val="-6.833333333333345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7A4-4EDF-BA17-F50B19D1DBC6}"/>
                </c:ext>
              </c:extLst>
            </c:dLbl>
            <c:dLbl>
              <c:idx val="2"/>
              <c:layout>
                <c:manualLayout>
                  <c:x val="8.6519570536165496E-4"/>
                  <c:y val="3.1666666666666544E-2"/>
                </c:manualLayout>
              </c:layout>
              <c:tx>
                <c:rich>
                  <a:bodyPr/>
                  <a:lstStyle/>
                  <a:p>
                    <a:fld id="{146FE8E8-31DD-486D-BEDC-E3BD93C1108C}"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7A4-4EDF-BA17-F50B19D1DBC6}"/>
                </c:ext>
              </c:extLst>
            </c:dLbl>
            <c:dLbl>
              <c:idx val="3"/>
              <c:layout>
                <c:manualLayout>
                  <c:x val="-3.4107007443420884E-3"/>
                  <c:y val="3.333333333333333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7A4-4EDF-BA17-F50B19D1DBC6}"/>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temporalscore_confidence!$C$54:$F$54</c:f>
              <c:strCache>
                <c:ptCount val="4"/>
                <c:pt idx="0">
                  <c:v>SEVERIDAD CRÍTICA</c:v>
                </c:pt>
                <c:pt idx="1">
                  <c:v>SEVERIDAD ALTA</c:v>
                </c:pt>
                <c:pt idx="2">
                  <c:v>SEVERIDAD MEDIA</c:v>
                </c:pt>
                <c:pt idx="3">
                  <c:v>SEVERIDAD BAJA</c:v>
                </c:pt>
              </c:strCache>
            </c:strRef>
          </c:cat>
          <c:val>
            <c:numRef>
              <c:f>temporalscore_confidence!$C$55:$F$55</c:f>
              <c:numCache>
                <c:formatCode>0.00%</c:formatCode>
                <c:ptCount val="4"/>
                <c:pt idx="0">
                  <c:v>2.1333333333333333E-2</c:v>
                </c:pt>
                <c:pt idx="1">
                  <c:v>0.19066666666666665</c:v>
                </c:pt>
                <c:pt idx="2">
                  <c:v>0.52</c:v>
                </c:pt>
                <c:pt idx="3">
                  <c:v>5.0666666666666665E-2</c:v>
                </c:pt>
              </c:numCache>
            </c:numRef>
          </c:val>
          <c:extLst>
            <c:ext xmlns:c16="http://schemas.microsoft.com/office/drawing/2014/chart" uri="{C3380CC4-5D6E-409C-BE32-E72D297353CC}">
              <c16:uniqueId val="{00000003-87A4-4EDF-BA17-F50B19D1DBC6}"/>
            </c:ext>
          </c:extLst>
        </c:ser>
        <c:ser>
          <c:idx val="1"/>
          <c:order val="1"/>
          <c:tx>
            <c:strRef>
              <c:f>temporalscore_confidence!$B$56</c:f>
              <c:strCache>
                <c:ptCount val="1"/>
                <c:pt idx="0">
                  <c:v>RAZONABLE</c:v>
                </c:pt>
              </c:strCache>
            </c:strRef>
          </c:tx>
          <c:spPr>
            <a:solidFill>
              <a:schemeClr val="accent3"/>
            </a:solidFill>
            <a:ln>
              <a:noFill/>
            </a:ln>
            <a:effectLst/>
          </c:spPr>
          <c:invertIfNegative val="0"/>
          <c:dLbls>
            <c:dLbl>
              <c:idx val="0"/>
              <c:layout>
                <c:manualLayout>
                  <c:x val="4.9941105332216455E-2"/>
                  <c:y val="-0.10166666666666679"/>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7A4-4EDF-BA17-F50B19D1DBC6}"/>
                </c:ext>
              </c:extLst>
            </c:dLbl>
            <c:dLbl>
              <c:idx val="3"/>
              <c:layout>
                <c:manualLayout>
                  <c:x val="1.25427779771236E-4"/>
                  <c:y val="-7.8333333333333338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fld id="{DAC3659D-8354-4B69-9912-E532BFA363F9}" type="VALUE">
                      <a:rPr lang="en-US">
                        <a:solidFill>
                          <a:schemeClr val="bg1"/>
                        </a:solidFill>
                      </a:rPr>
                      <a:pPr>
                        <a:defRPr sz="2400" b="1">
                          <a:solidFill>
                            <a:schemeClr val="bg1"/>
                          </a:solidFill>
                        </a:defRPr>
                      </a:pPr>
                      <a:t>[VALOR]</a:t>
                    </a:fld>
                    <a:endParaRPr lang="es-ES"/>
                  </a:p>
                </c:rich>
              </c:tx>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7A4-4EDF-BA17-F50B19D1DBC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temporalscore_confidence!$C$54:$F$54</c:f>
              <c:strCache>
                <c:ptCount val="4"/>
                <c:pt idx="0">
                  <c:v>SEVERIDAD CRÍTICA</c:v>
                </c:pt>
                <c:pt idx="1">
                  <c:v>SEVERIDAD ALTA</c:v>
                </c:pt>
                <c:pt idx="2">
                  <c:v>SEVERIDAD MEDIA</c:v>
                </c:pt>
                <c:pt idx="3">
                  <c:v>SEVERIDAD BAJA</c:v>
                </c:pt>
              </c:strCache>
            </c:strRef>
          </c:cat>
          <c:val>
            <c:numRef>
              <c:f>temporalscore_confidence!$C$56:$F$56</c:f>
              <c:numCache>
                <c:formatCode>0.00%</c:formatCode>
                <c:ptCount val="4"/>
                <c:pt idx="0">
                  <c:v>2.6666666666666666E-3</c:v>
                </c:pt>
                <c:pt idx="1">
                  <c:v>0.11466666666666667</c:v>
                </c:pt>
                <c:pt idx="2">
                  <c:v>8.1333333333333327E-2</c:v>
                </c:pt>
                <c:pt idx="3">
                  <c:v>1.7333333333333333E-2</c:v>
                </c:pt>
              </c:numCache>
            </c:numRef>
          </c:val>
          <c:extLst>
            <c:ext xmlns:c16="http://schemas.microsoft.com/office/drawing/2014/chart" uri="{C3380CC4-5D6E-409C-BE32-E72D297353CC}">
              <c16:uniqueId val="{00000006-87A4-4EDF-BA17-F50B19D1DBC6}"/>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2"/>
                <c:order val="2"/>
                <c:tx>
                  <c:strRef>
                    <c:extLst>
                      <c:ext uri="{02D57815-91ED-43cb-92C2-25804820EDAC}">
                        <c15:formulaRef>
                          <c15:sqref>temporalscore_confidence!$B$57</c15:sqref>
                        </c15:formulaRef>
                      </c:ext>
                    </c:extLst>
                    <c:strCache>
                      <c:ptCount val="1"/>
                      <c:pt idx="0">
                        <c:v>TOTAL </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temporalscore_confidence!$C$54:$F$54</c15:sqref>
                        </c15:formulaRef>
                      </c:ext>
                    </c:extLst>
                    <c:strCache>
                      <c:ptCount val="4"/>
                      <c:pt idx="0">
                        <c:v>SEVERIDAD CRÍTICA</c:v>
                      </c:pt>
                      <c:pt idx="1">
                        <c:v>SEVERIDAD ALTA</c:v>
                      </c:pt>
                      <c:pt idx="2">
                        <c:v>SEVERIDAD MEDIA</c:v>
                      </c:pt>
                      <c:pt idx="3">
                        <c:v>SEVERIDAD BAJA</c:v>
                      </c:pt>
                    </c:strCache>
                  </c:strRef>
                </c:cat>
                <c:val>
                  <c:numRef>
                    <c:extLst>
                      <c:ext uri="{02D57815-91ED-43cb-92C2-25804820EDAC}">
                        <c15:formulaRef>
                          <c15:sqref>temporalscore_confidence!$C$57:$F$57</c15:sqref>
                        </c15:formulaRef>
                      </c:ext>
                    </c:extLst>
                    <c:numCache>
                      <c:formatCode>0.00%</c:formatCode>
                      <c:ptCount val="4"/>
                      <c:pt idx="0">
                        <c:v>2.4E-2</c:v>
                      </c:pt>
                      <c:pt idx="1">
                        <c:v>0.30533333333333335</c:v>
                      </c:pt>
                      <c:pt idx="2">
                        <c:v>0.60133333333333339</c:v>
                      </c:pt>
                      <c:pt idx="3">
                        <c:v>6.8000000000000005E-2</c:v>
                      </c:pt>
                    </c:numCache>
                  </c:numRef>
                </c:val>
                <c:extLst>
                  <c:ext xmlns:c16="http://schemas.microsoft.com/office/drawing/2014/chart" uri="{C3380CC4-5D6E-409C-BE32-E72D297353CC}">
                    <c16:uniqueId val="{00000007-87A4-4EDF-BA17-F50B19D1DBC6}"/>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2400" b="1">
                <a:latin typeface="+mj-lt"/>
              </a:rPr>
              <a:t>RELACIÓN SEVERIDAD TEMPORAL/EXPLOTABILIDAD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3.7829960664052725E-2"/>
          <c:y val="0.11823753280839895"/>
          <c:w val="0.96217003933594725"/>
          <c:h val="0.7806677165354331"/>
        </c:manualLayout>
      </c:layout>
      <c:barChart>
        <c:barDir val="col"/>
        <c:grouping val="stacked"/>
        <c:varyColors val="0"/>
        <c:ser>
          <c:idx val="0"/>
          <c:order val="0"/>
          <c:tx>
            <c:strRef>
              <c:f>temporalscore_exploitability!$B$60</c:f>
              <c:strCache>
                <c:ptCount val="1"/>
                <c:pt idx="0">
                  <c:v>NO PROBADA</c:v>
                </c:pt>
              </c:strCache>
            </c:strRef>
          </c:tx>
          <c:spPr>
            <a:solidFill>
              <a:schemeClr val="accent1"/>
            </a:solidFill>
            <a:ln>
              <a:noFill/>
            </a:ln>
            <a:effectLst/>
          </c:spPr>
          <c:invertIfNegative val="0"/>
          <c:dLbls>
            <c:dLbl>
              <c:idx val="0"/>
              <c:layout>
                <c:manualLayout>
                  <c:x val="-2.5814777386775371E-3"/>
                  <c:y val="-6.833333333333345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6BC-46AD-A710-9CC1CC17AB73}"/>
                </c:ext>
              </c:extLst>
            </c:dLbl>
            <c:dLbl>
              <c:idx val="2"/>
              <c:layout>
                <c:manualLayout>
                  <c:x val="8.6519570536165496E-4"/>
                  <c:y val="3.1666666666666544E-2"/>
                </c:manualLayout>
              </c:layout>
              <c:tx>
                <c:rich>
                  <a:bodyPr/>
                  <a:lstStyle/>
                  <a:p>
                    <a:fld id="{146FE8E8-31DD-486D-BEDC-E3BD93C1108C}"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6BC-46AD-A710-9CC1CC17AB73}"/>
                </c:ext>
              </c:extLst>
            </c:dLbl>
            <c:dLbl>
              <c:idx val="3"/>
              <c:layout>
                <c:manualLayout>
                  <c:x val="-3.4107007443420884E-3"/>
                  <c:y val="3.333333333333333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6BC-46AD-A710-9CC1CC17AB73}"/>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temporalscore_exploitability!$C$59:$F$59</c:f>
              <c:strCache>
                <c:ptCount val="4"/>
                <c:pt idx="0">
                  <c:v>SEVERIDAD CRÍTICA</c:v>
                </c:pt>
                <c:pt idx="1">
                  <c:v>SEVERIDAD ALTA</c:v>
                </c:pt>
                <c:pt idx="2">
                  <c:v>SEVERIDAD MEDIA</c:v>
                </c:pt>
                <c:pt idx="3">
                  <c:v>SEVERIDAD BAJA</c:v>
                </c:pt>
              </c:strCache>
            </c:strRef>
          </c:cat>
          <c:val>
            <c:numRef>
              <c:f>temporalscore_exploitability!$C$60:$F$60</c:f>
              <c:numCache>
                <c:formatCode>0.00%</c:formatCode>
                <c:ptCount val="4"/>
                <c:pt idx="0">
                  <c:v>0.02</c:v>
                </c:pt>
                <c:pt idx="1">
                  <c:v>0.28266666666666668</c:v>
                </c:pt>
                <c:pt idx="2">
                  <c:v>0.55466666666666664</c:v>
                </c:pt>
                <c:pt idx="3">
                  <c:v>6.1333333333333337E-2</c:v>
                </c:pt>
              </c:numCache>
            </c:numRef>
          </c:val>
          <c:extLst>
            <c:ext xmlns:c16="http://schemas.microsoft.com/office/drawing/2014/chart" uri="{C3380CC4-5D6E-409C-BE32-E72D297353CC}">
              <c16:uniqueId val="{00000003-36BC-46AD-A710-9CC1CC17AB73}"/>
            </c:ext>
          </c:extLst>
        </c:ser>
        <c:ser>
          <c:idx val="1"/>
          <c:order val="1"/>
          <c:tx>
            <c:strRef>
              <c:f>temporalscore_exploitability!$B$61</c:f>
              <c:strCache>
                <c:ptCount val="1"/>
                <c:pt idx="0">
                  <c:v>PRUEBA DE CONCEPTO</c:v>
                </c:pt>
              </c:strCache>
            </c:strRef>
          </c:tx>
          <c:spPr>
            <a:solidFill>
              <a:schemeClr val="accent3"/>
            </a:solidFill>
            <a:ln>
              <a:noFill/>
            </a:ln>
            <a:effectLst/>
          </c:spPr>
          <c:invertIfNegative val="0"/>
          <c:dLbls>
            <c:dLbl>
              <c:idx val="0"/>
              <c:layout>
                <c:manualLayout>
                  <c:x val="3.769140025072943E-2"/>
                  <c:y val="-0.03"/>
                </c:manualLayout>
              </c:layout>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6BC-46AD-A710-9CC1CC17AB73}"/>
                </c:ext>
              </c:extLst>
            </c:dLbl>
            <c:dLbl>
              <c:idx val="1"/>
              <c:layout>
                <c:manualLayout>
                  <c:x val="2.8268550188047071E-2"/>
                  <c:y val="-8.333333333333339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6BC-46AD-A710-9CC1CC17AB73}"/>
                </c:ext>
              </c:extLst>
            </c:dLbl>
            <c:dLbl>
              <c:idx val="2"/>
              <c:layout>
                <c:manualLayout>
                  <c:x val="-7.8209655520263557E-2"/>
                  <c:y val="-7.000000000000000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6BC-46AD-A710-9CC1CC17AB73}"/>
                </c:ext>
              </c:extLst>
            </c:dLbl>
            <c:dLbl>
              <c:idx val="3"/>
              <c:layout>
                <c:manualLayout>
                  <c:x val="-5.4652530363557668E-2"/>
                  <c:y val="-0.105"/>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6BC-46AD-A710-9CC1CC17AB73}"/>
                </c:ext>
              </c:extLst>
            </c:dLbl>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temporalscore_exploitability!$C$59:$F$59</c:f>
              <c:strCache>
                <c:ptCount val="4"/>
                <c:pt idx="0">
                  <c:v>SEVERIDAD CRÍTICA</c:v>
                </c:pt>
                <c:pt idx="1">
                  <c:v>SEVERIDAD ALTA</c:v>
                </c:pt>
                <c:pt idx="2">
                  <c:v>SEVERIDAD MEDIA</c:v>
                </c:pt>
                <c:pt idx="3">
                  <c:v>SEVERIDAD BAJA</c:v>
                </c:pt>
              </c:strCache>
            </c:strRef>
          </c:cat>
          <c:val>
            <c:numRef>
              <c:f>temporalscore_exploitability!$C$61:$F$61</c:f>
              <c:numCache>
                <c:formatCode>0.00%</c:formatCode>
                <c:ptCount val="4"/>
                <c:pt idx="0">
                  <c:v>0</c:v>
                </c:pt>
                <c:pt idx="1">
                  <c:v>1.6E-2</c:v>
                </c:pt>
                <c:pt idx="2">
                  <c:v>2.1333333333333333E-2</c:v>
                </c:pt>
                <c:pt idx="3">
                  <c:v>2.6666666666666666E-3</c:v>
                </c:pt>
              </c:numCache>
            </c:numRef>
          </c:val>
          <c:extLst>
            <c:ext xmlns:c16="http://schemas.microsoft.com/office/drawing/2014/chart" uri="{C3380CC4-5D6E-409C-BE32-E72D297353CC}">
              <c16:uniqueId val="{00000006-36BC-46AD-A710-9CC1CC17AB73}"/>
            </c:ext>
          </c:extLst>
        </c:ser>
        <c:ser>
          <c:idx val="2"/>
          <c:order val="2"/>
          <c:tx>
            <c:strRef>
              <c:f>temporalscore_exploitability!$B$62</c:f>
              <c:strCache>
                <c:ptCount val="1"/>
                <c:pt idx="0">
                  <c:v>ALTA</c:v>
                </c:pt>
              </c:strCache>
            </c:strRef>
          </c:tx>
          <c:spPr>
            <a:solidFill>
              <a:schemeClr val="accent5"/>
            </a:solidFill>
            <a:ln>
              <a:noFill/>
            </a:ln>
            <a:effectLst/>
          </c:spPr>
          <c:invertIfNegative val="0"/>
          <c:dLbls>
            <c:dLbl>
              <c:idx val="0"/>
              <c:layout>
                <c:manualLayout>
                  <c:x val="4.9941105332216455E-2"/>
                  <c:y val="-0.10166666666666679"/>
                </c:manualLayout>
              </c:layout>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97B-4AD6-9FEF-7F910EB574BE}"/>
                </c:ext>
              </c:extLst>
            </c:dLbl>
            <c:dLbl>
              <c:idx val="1"/>
              <c:layout>
                <c:manualLayout>
                  <c:x val="-4.5700822804009431E-2"/>
                  <c:y val="-7.4999999999999997E-2"/>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6BC-46AD-A710-9CC1CC17AB73}"/>
                </c:ext>
              </c:extLst>
            </c:dLbl>
            <c:dLbl>
              <c:idx val="2"/>
              <c:layout>
                <c:manualLayout>
                  <c:x val="2.9681977697449284E-2"/>
                  <c:y val="-6.8333333333333329E-2"/>
                </c:manualLayout>
              </c:layout>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6BC-46AD-A710-9CC1CC17AB73}"/>
                </c:ext>
              </c:extLst>
            </c:dLbl>
            <c:dLbl>
              <c:idx val="3"/>
              <c:layout>
                <c:manualLayout>
                  <c:x val="1.25427779771236E-4"/>
                  <c:y val="-7.8333333333333338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fld id="{DAC3659D-8354-4B69-9912-E532BFA363F9}" type="VALUE">
                      <a:rPr lang="en-US">
                        <a:solidFill>
                          <a:schemeClr val="bg1"/>
                        </a:solidFill>
                      </a:rPr>
                      <a:pPr>
                        <a:defRPr sz="2400" b="1">
                          <a:solidFill>
                            <a:schemeClr val="bg1"/>
                          </a:solidFill>
                        </a:defRPr>
                      </a:pPr>
                      <a:t>[VALOR]</a:t>
                    </a:fld>
                    <a:endParaRPr lang="es-ES"/>
                  </a:p>
                </c:rich>
              </c:tx>
              <c:numFmt formatCode="0.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36BC-46AD-A710-9CC1CC17AB73}"/>
                </c:ext>
              </c:extLst>
            </c:dLbl>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temporalscore_exploitability!$C$59:$F$59</c:f>
              <c:strCache>
                <c:ptCount val="4"/>
                <c:pt idx="0">
                  <c:v>SEVERIDAD CRÍTICA</c:v>
                </c:pt>
                <c:pt idx="1">
                  <c:v>SEVERIDAD ALTA</c:v>
                </c:pt>
                <c:pt idx="2">
                  <c:v>SEVERIDAD MEDIA</c:v>
                </c:pt>
                <c:pt idx="3">
                  <c:v>SEVERIDAD BAJA</c:v>
                </c:pt>
              </c:strCache>
            </c:strRef>
          </c:cat>
          <c:val>
            <c:numRef>
              <c:f>temporalscore_exploitability!$C$62:$F$62</c:f>
              <c:numCache>
                <c:formatCode>0.00%</c:formatCode>
                <c:ptCount val="4"/>
                <c:pt idx="0">
                  <c:v>4.0000000000000001E-3</c:v>
                </c:pt>
                <c:pt idx="1">
                  <c:v>6.6666666666666662E-3</c:v>
                </c:pt>
                <c:pt idx="2">
                  <c:v>2.5333333333333333E-2</c:v>
                </c:pt>
                <c:pt idx="3">
                  <c:v>4.0000000000000001E-3</c:v>
                </c:pt>
              </c:numCache>
            </c:numRef>
          </c:val>
          <c:extLst xmlns:c15="http://schemas.microsoft.com/office/drawing/2012/chart">
            <c:ext xmlns:c16="http://schemas.microsoft.com/office/drawing/2014/chart" uri="{C3380CC4-5D6E-409C-BE32-E72D297353CC}">
              <c16:uniqueId val="{00000007-36BC-46AD-A710-9CC1CC17AB73}"/>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3"/>
                <c:order val="3"/>
                <c:tx>
                  <c:strRef>
                    <c:extLst>
                      <c:ext uri="{02D57815-91ED-43cb-92C2-25804820EDAC}">
                        <c15:formulaRef>
                          <c15:sqref>temporalscore_exploitability!$B$63</c15:sqref>
                        </c15:formulaRef>
                      </c:ext>
                    </c:extLst>
                    <c:strCache>
                      <c:ptCount val="1"/>
                      <c:pt idx="0">
                        <c:v>TOTAL </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temporalscore_exploitability!$C$59:$F$59</c15:sqref>
                        </c15:formulaRef>
                      </c:ext>
                    </c:extLst>
                    <c:strCache>
                      <c:ptCount val="4"/>
                      <c:pt idx="0">
                        <c:v>SEVERIDAD CRÍTICA</c:v>
                      </c:pt>
                      <c:pt idx="1">
                        <c:v>SEVERIDAD ALTA</c:v>
                      </c:pt>
                      <c:pt idx="2">
                        <c:v>SEVERIDAD MEDIA</c:v>
                      </c:pt>
                      <c:pt idx="3">
                        <c:v>SEVERIDAD BAJA</c:v>
                      </c:pt>
                    </c:strCache>
                  </c:strRef>
                </c:cat>
                <c:val>
                  <c:numRef>
                    <c:extLst>
                      <c:ext uri="{02D57815-91ED-43cb-92C2-25804820EDAC}">
                        <c15:formulaRef>
                          <c15:sqref>temporalscore_exploitability!$C$63:$F$63</c15:sqref>
                        </c15:formulaRef>
                      </c:ext>
                    </c:extLst>
                    <c:numCache>
                      <c:formatCode>0.00%</c:formatCode>
                      <c:ptCount val="4"/>
                      <c:pt idx="0">
                        <c:v>2.4E-2</c:v>
                      </c:pt>
                      <c:pt idx="1">
                        <c:v>0.30533333333333335</c:v>
                      </c:pt>
                      <c:pt idx="2">
                        <c:v>0.60133333333333328</c:v>
                      </c:pt>
                      <c:pt idx="3">
                        <c:v>6.8000000000000005E-2</c:v>
                      </c:pt>
                    </c:numCache>
                  </c:numRef>
                </c:val>
                <c:extLst>
                  <c:ext xmlns:c16="http://schemas.microsoft.com/office/drawing/2014/chart" uri="{C3380CC4-5D6E-409C-BE32-E72D297353CC}">
                    <c16:uniqueId val="{00000008-36BC-46AD-A710-9CC1CC17AB73}"/>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2400" b="1">
                <a:latin typeface="+mj-lt"/>
              </a:rPr>
              <a:t>RELACIÓN VECTOR DE ATAQUE/SEVERIDAD BASE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accessvector_risklevel!$B$69</c:f>
              <c:strCache>
                <c:ptCount val="1"/>
                <c:pt idx="0">
                  <c:v>SEVERIDAD CRÍTICA</c:v>
                </c:pt>
              </c:strCache>
            </c:strRef>
          </c:tx>
          <c:spPr>
            <a:solidFill>
              <a:schemeClr val="accent1"/>
            </a:solidFill>
            <a:ln>
              <a:noFill/>
            </a:ln>
            <a:effectLst/>
          </c:spPr>
          <c:invertIfNegative val="0"/>
          <c:dLbls>
            <c:dLbl>
              <c:idx val="0"/>
              <c:layout>
                <c:manualLayout>
                  <c:x val="-1.0325910954710148E-3"/>
                  <c:y val="8.3333333333333332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4EA-42CE-A931-18D78E3470B0}"/>
                </c:ext>
              </c:extLst>
            </c:dLbl>
            <c:dLbl>
              <c:idx val="1"/>
              <c:layout>
                <c:manualLayout>
                  <c:x val="-6.2471761275996393E-2"/>
                  <c:y val="-7.666666666666678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54EA-42CE-A931-18D78E3470B0}"/>
                </c:ext>
              </c:extLst>
            </c:dLbl>
            <c:dLbl>
              <c:idx val="2"/>
              <c:layout>
                <c:manualLayout>
                  <c:x val="6.1921235739977799E-2"/>
                  <c:y val="-2.5000000000000123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fld id="{146FE8E8-31DD-486D-BEDC-E3BD93C1108C}" type="VALUE">
                      <a:rPr lang="en-US">
                        <a:solidFill>
                          <a:schemeClr val="bg1"/>
                        </a:solidFill>
                      </a:rPr>
                      <a:pPr>
                        <a:defRPr sz="2400" b="1">
                          <a:solidFill>
                            <a:schemeClr val="bg1"/>
                          </a:solidFill>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4EA-42CE-A931-18D78E3470B0}"/>
                </c:ext>
              </c:extLst>
            </c:dLbl>
            <c:dLbl>
              <c:idx val="3"/>
              <c:layout>
                <c:manualLayout>
                  <c:x val="-5.7120947395012521E-2"/>
                  <c:y val="-2.1666666666666667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fld id="{3710896A-31FA-47D4-9228-0A9925435A38}" type="VALUE">
                      <a:rPr lang="en-US">
                        <a:solidFill>
                          <a:schemeClr val="bg1"/>
                        </a:solidFill>
                      </a:rPr>
                      <a:pPr>
                        <a:defRPr sz="2400" b="1">
                          <a:solidFill>
                            <a:schemeClr val="bg1"/>
                          </a:solidFill>
                        </a:defRPr>
                      </a:pPr>
                      <a:t>[VALOR]</a:t>
                    </a:fld>
                    <a:endParaRPr lang="es-ES"/>
                  </a:p>
                </c:rich>
              </c:tx>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4EA-42CE-A931-18D78E3470B0}"/>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accessvector_risklevel!$C$68:$F$68</c:f>
              <c:strCache>
                <c:ptCount val="4"/>
                <c:pt idx="0">
                  <c:v>RED</c:v>
                </c:pt>
                <c:pt idx="1">
                  <c:v>LOCAL</c:v>
                </c:pt>
                <c:pt idx="2">
                  <c:v>RED ADYACENTE</c:v>
                </c:pt>
                <c:pt idx="3">
                  <c:v>FÍSICO</c:v>
                </c:pt>
              </c:strCache>
            </c:strRef>
          </c:cat>
          <c:val>
            <c:numRef>
              <c:f>accessvector_risklevel!$C$69:$F$69</c:f>
              <c:numCache>
                <c:formatCode>0.00%</c:formatCode>
                <c:ptCount val="4"/>
                <c:pt idx="0">
                  <c:v>0.15866666666666668</c:v>
                </c:pt>
                <c:pt idx="1">
                  <c:v>9.3333333333333341E-3</c:v>
                </c:pt>
                <c:pt idx="2">
                  <c:v>0</c:v>
                </c:pt>
                <c:pt idx="3">
                  <c:v>0</c:v>
                </c:pt>
              </c:numCache>
            </c:numRef>
          </c:val>
          <c:extLst>
            <c:ext xmlns:c16="http://schemas.microsoft.com/office/drawing/2014/chart" uri="{C3380CC4-5D6E-409C-BE32-E72D297353CC}">
              <c16:uniqueId val="{00000003-54EA-42CE-A931-18D78E3470B0}"/>
            </c:ext>
          </c:extLst>
        </c:ser>
        <c:ser>
          <c:idx val="1"/>
          <c:order val="1"/>
          <c:tx>
            <c:strRef>
              <c:f>accessvector_risklevel!$B$70</c:f>
              <c:strCache>
                <c:ptCount val="1"/>
                <c:pt idx="0">
                  <c:v>SEVERIDAD ALTA</c:v>
                </c:pt>
              </c:strCache>
            </c:strRef>
          </c:tx>
          <c:spPr>
            <a:solidFill>
              <a:schemeClr val="accent3"/>
            </a:solidFill>
            <a:ln>
              <a:noFill/>
            </a:ln>
            <a:effectLst/>
          </c:spPr>
          <c:invertIfNegative val="0"/>
          <c:dLbls>
            <c:dLbl>
              <c:idx val="0"/>
              <c:layout>
                <c:manualLayout>
                  <c:x val="-6.1955465728260892E-3"/>
                  <c:y val="-0.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4EA-42CE-A931-18D78E3470B0}"/>
                </c:ext>
              </c:extLst>
            </c:dLbl>
            <c:dLbl>
              <c:idx val="3"/>
              <c:layout>
                <c:manualLayout>
                  <c:x val="-8.7770243115036256E-2"/>
                  <c:y val="-0.13"/>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fld id="{DAC3659D-8354-4B69-9912-E532BFA363F9}" type="VALUE">
                      <a:rPr lang="en-US">
                        <a:solidFill>
                          <a:schemeClr val="bg1"/>
                        </a:solidFill>
                      </a:rPr>
                      <a:pPr>
                        <a:defRPr sz="2400" b="1">
                          <a:solidFill>
                            <a:schemeClr val="bg1"/>
                          </a:solidFill>
                        </a:defRPr>
                      </a:pPr>
                      <a:t>[VALOR]</a:t>
                    </a:fld>
                    <a:endParaRPr lang="es-ES"/>
                  </a:p>
                </c:rich>
              </c:tx>
              <c:numFmt formatCode="0.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4EA-42CE-A931-18D78E3470B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accessvector_risklevel!$C$68:$F$68</c:f>
              <c:strCache>
                <c:ptCount val="4"/>
                <c:pt idx="0">
                  <c:v>RED</c:v>
                </c:pt>
                <c:pt idx="1">
                  <c:v>LOCAL</c:v>
                </c:pt>
                <c:pt idx="2">
                  <c:v>RED ADYACENTE</c:v>
                </c:pt>
                <c:pt idx="3">
                  <c:v>FÍSICO</c:v>
                </c:pt>
              </c:strCache>
            </c:strRef>
          </c:cat>
          <c:val>
            <c:numRef>
              <c:f>accessvector_risklevel!$C$70:$F$70</c:f>
              <c:numCache>
                <c:formatCode>0.00%</c:formatCode>
                <c:ptCount val="4"/>
                <c:pt idx="0">
                  <c:v>0.18</c:v>
                </c:pt>
                <c:pt idx="1">
                  <c:v>0.22800000000000001</c:v>
                </c:pt>
                <c:pt idx="2">
                  <c:v>2.9333333333333333E-2</c:v>
                </c:pt>
                <c:pt idx="3">
                  <c:v>4.0000000000000001E-3</c:v>
                </c:pt>
              </c:numCache>
            </c:numRef>
          </c:val>
          <c:extLst>
            <c:ext xmlns:c16="http://schemas.microsoft.com/office/drawing/2014/chart" uri="{C3380CC4-5D6E-409C-BE32-E72D297353CC}">
              <c16:uniqueId val="{00000006-54EA-42CE-A931-18D78E3470B0}"/>
            </c:ext>
          </c:extLst>
        </c:ser>
        <c:ser>
          <c:idx val="2"/>
          <c:order val="2"/>
          <c:tx>
            <c:strRef>
              <c:f>accessvector_risklevel!$B$71</c:f>
              <c:strCache>
                <c:ptCount val="1"/>
                <c:pt idx="0">
                  <c:v>SEVERIDAD MEDIA</c:v>
                </c:pt>
              </c:strCache>
            </c:strRef>
          </c:tx>
          <c:spPr>
            <a:solidFill>
              <a:schemeClr val="accent5"/>
            </a:solidFill>
            <a:ln>
              <a:noFill/>
            </a:ln>
            <a:effectLst/>
          </c:spPr>
          <c:invertIfNegative val="0"/>
          <c:dLbls>
            <c:dLbl>
              <c:idx val="0"/>
              <c:layout>
                <c:manualLayout>
                  <c:x val="-3.6140688341485517E-3"/>
                  <c:y val="-2.5000000000000001E-2"/>
                </c:manualLayout>
              </c:layout>
              <c:tx>
                <c:rich>
                  <a:bodyPr/>
                  <a:lstStyle/>
                  <a:p>
                    <a:fld id="{B71EA30D-BDFD-4D1C-93EA-89CF280BF249}"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54EA-42CE-A931-18D78E3470B0}"/>
                </c:ext>
              </c:extLst>
            </c:dLbl>
            <c:dLbl>
              <c:idx val="1"/>
              <c:layout>
                <c:manualLayout>
                  <c:x val="-4.6466599296195663E-3"/>
                  <c:y val="3.333333333333272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4EA-42CE-A931-18D78E3470B0}"/>
                </c:ext>
              </c:extLst>
            </c:dLbl>
            <c:dLbl>
              <c:idx val="2"/>
              <c:layout>
                <c:manualLayout>
                  <c:x val="-2.3233299648097835E-2"/>
                  <c:y val="-9.000000000000012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4EA-42CE-A931-18D78E3470B0}"/>
                </c:ext>
              </c:extLst>
            </c:dLbl>
            <c:dLbl>
              <c:idx val="3"/>
              <c:layout>
                <c:manualLayout>
                  <c:x val="-5.0080668130344216E-2"/>
                  <c:y val="-0.1433333333333334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4EA-42CE-A931-18D78E3470B0}"/>
                </c:ext>
              </c:extLst>
            </c:dLbl>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accessvector_risklevel!$C$68:$F$68</c:f>
              <c:strCache>
                <c:ptCount val="4"/>
                <c:pt idx="0">
                  <c:v>RED</c:v>
                </c:pt>
                <c:pt idx="1">
                  <c:v>LOCAL</c:v>
                </c:pt>
                <c:pt idx="2">
                  <c:v>RED ADYACENTE</c:v>
                </c:pt>
                <c:pt idx="3">
                  <c:v>FÍSICO</c:v>
                </c:pt>
              </c:strCache>
            </c:strRef>
          </c:cat>
          <c:val>
            <c:numRef>
              <c:f>accessvector_risklevel!$C$71:$F$71</c:f>
              <c:numCache>
                <c:formatCode>0.00%</c:formatCode>
                <c:ptCount val="4"/>
                <c:pt idx="0">
                  <c:v>0.25066666666666665</c:v>
                </c:pt>
                <c:pt idx="1">
                  <c:v>8.9333333333333334E-2</c:v>
                </c:pt>
                <c:pt idx="2">
                  <c:v>5.3333333333333332E-3</c:v>
                </c:pt>
                <c:pt idx="3">
                  <c:v>1.7333333333333333E-2</c:v>
                </c:pt>
              </c:numCache>
            </c:numRef>
          </c:val>
          <c:extLst xmlns:c15="http://schemas.microsoft.com/office/drawing/2012/chart">
            <c:ext xmlns:c16="http://schemas.microsoft.com/office/drawing/2014/chart" uri="{C3380CC4-5D6E-409C-BE32-E72D297353CC}">
              <c16:uniqueId val="{0000000A-54EA-42CE-A931-18D78E3470B0}"/>
            </c:ext>
          </c:extLst>
        </c:ser>
        <c:ser>
          <c:idx val="3"/>
          <c:order val="3"/>
          <c:tx>
            <c:strRef>
              <c:f>accessvector_risklevel!$B$72</c:f>
              <c:strCache>
                <c:ptCount val="1"/>
                <c:pt idx="0">
                  <c:v>SEVERIDAD BAJA</c:v>
                </c:pt>
              </c:strCache>
            </c:strRef>
          </c:tx>
          <c:spPr>
            <a:solidFill>
              <a:schemeClr val="accent1">
                <a:lumMod val="60000"/>
              </a:schemeClr>
            </a:solidFill>
            <a:ln>
              <a:noFill/>
            </a:ln>
            <a:effectLst/>
          </c:spPr>
          <c:invertIfNegative val="0"/>
          <c:dLbls>
            <c:dLbl>
              <c:idx val="0"/>
              <c:layout>
                <c:manualLayout>
                  <c:x val="5.1629554773550704E-2"/>
                  <c:y val="-5.666666666666665E-2"/>
                </c:manualLayout>
              </c:layout>
              <c:numFmt formatCode="0%" sourceLinked="0"/>
              <c:spPr>
                <a:solidFill>
                  <a:srgbClr val="255E9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4EA-42CE-A931-18D78E3470B0}"/>
                </c:ext>
              </c:extLst>
            </c:dLbl>
            <c:dLbl>
              <c:idx val="1"/>
              <c:layout>
                <c:manualLayout>
                  <c:x val="5.9890283537318859E-2"/>
                  <c:y val="-0.10166666666666667"/>
                </c:manualLayout>
              </c:layout>
              <c:numFmt formatCode="0.0%" sourceLinked="0"/>
              <c:spPr>
                <a:solidFill>
                  <a:srgbClr val="255E9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4EA-42CE-A931-18D78E3470B0}"/>
                </c:ext>
              </c:extLst>
            </c:dLbl>
            <c:dLbl>
              <c:idx val="2"/>
              <c:layout>
                <c:manualLayout>
                  <c:x val="-7.1248785587500099E-2"/>
                  <c:y val="-1.6666666666666668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4EA-42CE-A931-18D78E3470B0}"/>
                </c:ext>
              </c:extLst>
            </c:dLbl>
            <c:dLbl>
              <c:idx val="3"/>
              <c:layout>
                <c:manualLayout>
                  <c:x val="3.0977732864130293E-2"/>
                  <c:y val="-6.333333333333345E-2"/>
                </c:manualLayout>
              </c:layout>
              <c:numFmt formatCode="0.0%" sourceLinked="0"/>
              <c:spPr>
                <a:solidFill>
                  <a:srgbClr val="255E9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4EA-42CE-A931-18D78E3470B0}"/>
                </c:ext>
              </c:extLst>
            </c:dLbl>
            <c:spPr>
              <a:solidFill>
                <a:srgbClr val="255E9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accessvector_risklevel!$C$68:$F$68</c:f>
              <c:strCache>
                <c:ptCount val="4"/>
                <c:pt idx="0">
                  <c:v>RED</c:v>
                </c:pt>
                <c:pt idx="1">
                  <c:v>LOCAL</c:v>
                </c:pt>
                <c:pt idx="2">
                  <c:v>RED ADYACENTE</c:v>
                </c:pt>
                <c:pt idx="3">
                  <c:v>FÍSICO</c:v>
                </c:pt>
              </c:strCache>
            </c:strRef>
          </c:cat>
          <c:val>
            <c:numRef>
              <c:f>accessvector_risklevel!$C$72:$F$72</c:f>
              <c:numCache>
                <c:formatCode>0.00%</c:formatCode>
                <c:ptCount val="4"/>
                <c:pt idx="0">
                  <c:v>2.1333333333333333E-2</c:v>
                </c:pt>
                <c:pt idx="1">
                  <c:v>4.0000000000000001E-3</c:v>
                </c:pt>
                <c:pt idx="2">
                  <c:v>0</c:v>
                </c:pt>
                <c:pt idx="3">
                  <c:v>2.6666666666666666E-3</c:v>
                </c:pt>
              </c:numCache>
            </c:numRef>
          </c:val>
          <c:extLst>
            <c:ext xmlns:c16="http://schemas.microsoft.com/office/drawing/2014/chart" uri="{C3380CC4-5D6E-409C-BE32-E72D297353CC}">
              <c16:uniqueId val="{0000000F-54EA-42CE-A931-18D78E3470B0}"/>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4"/>
                <c:order val="4"/>
                <c:tx>
                  <c:strRef>
                    <c:extLst>
                      <c:ext uri="{02D57815-91ED-43cb-92C2-25804820EDAC}">
                        <c15:formulaRef>
                          <c15:sqref>accessvector_risklevel!$B$73</c15:sqref>
                        </c15:formulaRef>
                      </c:ext>
                    </c:extLst>
                    <c:strCache>
                      <c:ptCount val="1"/>
                      <c:pt idx="0">
                        <c:v>NINGUNA</c:v>
                      </c:pt>
                    </c:strCache>
                  </c:strRef>
                </c:tx>
                <c:spPr>
                  <a:solidFill>
                    <a:schemeClr val="accent3">
                      <a:lumMod val="60000"/>
                    </a:schemeClr>
                  </a:solidFill>
                  <a:ln>
                    <a:noFill/>
                  </a:ln>
                  <a:effectLst/>
                </c:spPr>
                <c:invertIfNegative val="0"/>
                <c:dLbls>
                  <c:dLbl>
                    <c:idx val="0"/>
                    <c:layout>
                      <c:manualLayout>
                        <c:x val="5.5256248459242601E-4"/>
                        <c:y val="-2.8333333333333332E-2"/>
                      </c:manualLayout>
                    </c:layout>
                    <c:tx>
                      <c:rich>
                        <a:bodyPr/>
                        <a:lstStyle/>
                        <a:p>
                          <a:fld id="{18758B48-B414-4D79-A2D5-A7D02771C2AF}" type="VALUE">
                            <a:rPr lang="en-US">
                              <a:solidFill>
                                <a:schemeClr val="bg1"/>
                              </a:solidFill>
                            </a:rPr>
                            <a:pPr/>
                            <a:t>[VALOR]</a:t>
                          </a:fld>
                          <a:endParaRPr lang="es-ES"/>
                        </a:p>
                      </c:rich>
                    </c:tx>
                    <c:dLblPos val="ctr"/>
                    <c:showLegendKey val="0"/>
                    <c:showVal val="1"/>
                    <c:showCatName val="0"/>
                    <c:showSerName val="0"/>
                    <c:showPercent val="0"/>
                    <c:showBubbleSize val="0"/>
                    <c:extLst>
                      <c:ext uri="{CE6537A1-D6FC-4f65-9D91-7224C49458BB}">
                        <c15:dlblFieldTable/>
                        <c15:showDataLabelsRange val="0"/>
                      </c:ext>
                      <c:ext xmlns:c16="http://schemas.microsoft.com/office/drawing/2014/chart" uri="{C3380CC4-5D6E-409C-BE32-E72D297353CC}">
                        <c16:uniqueId val="{00000010-54EA-42CE-A931-18D78E3470B0}"/>
                      </c:ext>
                    </c:extLst>
                  </c:dLbl>
                  <c:dLbl>
                    <c:idx val="1"/>
                    <c:layout>
                      <c:manualLayout>
                        <c:x val="-1.105124969184852E-3"/>
                        <c:y val="-2.3333333333333393E-2"/>
                      </c:manualLayout>
                    </c:layout>
                    <c:tx>
                      <c:rich>
                        <a:bodyPr/>
                        <a:lstStyle/>
                        <a:p>
                          <a:fld id="{D5D44C04-5278-4FD9-A719-AE3EE0D839E3}" type="VALUE">
                            <a:rPr lang="en-US">
                              <a:solidFill>
                                <a:schemeClr val="bg1"/>
                              </a:solidFill>
                            </a:rPr>
                            <a:pPr/>
                            <a:t>[VALOR]</a:t>
                          </a:fld>
                          <a:endParaRPr lang="es-ES"/>
                        </a:p>
                      </c:rich>
                    </c:tx>
                    <c:dLblPos val="ctr"/>
                    <c:showLegendKey val="0"/>
                    <c:showVal val="1"/>
                    <c:showCatName val="0"/>
                    <c:showSerName val="0"/>
                    <c:showPercent val="0"/>
                    <c:showBubbleSize val="0"/>
                    <c:extLst>
                      <c:ext uri="{CE6537A1-D6FC-4f65-9D91-7224C49458BB}">
                        <c15:dlblFieldTable/>
                        <c15:showDataLabelsRange val="0"/>
                      </c:ext>
                      <c:ext xmlns:c16="http://schemas.microsoft.com/office/drawing/2014/chart" uri="{C3380CC4-5D6E-409C-BE32-E72D297353CC}">
                        <c16:uniqueId val="{00000011-54EA-42CE-A931-18D78E3470B0}"/>
                      </c:ext>
                    </c:extLst>
                  </c:dLbl>
                  <c:dLbl>
                    <c:idx val="2"/>
                    <c:layout>
                      <c:manualLayout>
                        <c:x val="3.3153749075545559E-2"/>
                        <c:y val="0.02"/>
                      </c:manualLayout>
                    </c:layout>
                    <c:tx>
                      <c:rich>
                        <a:bodyPr/>
                        <a:lstStyle/>
                        <a:p>
                          <a:fld id="{76D24F04-D855-4D2B-B7B4-B645CB503E7D}" type="VALUE">
                            <a:rPr lang="en-US">
                              <a:solidFill>
                                <a:schemeClr val="bg1"/>
                              </a:solidFill>
                            </a:rPr>
                            <a:pPr/>
                            <a:t>[VALOR]</a:t>
                          </a:fld>
                          <a:endParaRPr lang="es-ES"/>
                        </a:p>
                      </c:rich>
                    </c:tx>
                    <c:dLblPos val="ctr"/>
                    <c:showLegendKey val="0"/>
                    <c:showVal val="1"/>
                    <c:showCatName val="0"/>
                    <c:showSerName val="0"/>
                    <c:showPercent val="0"/>
                    <c:showBubbleSize val="0"/>
                    <c:extLst>
                      <c:ext uri="{CE6537A1-D6FC-4f65-9D91-7224C49458BB}">
                        <c15:dlblFieldTable/>
                        <c15:showDataLabelsRange val="0"/>
                      </c:ext>
                      <c:ext xmlns:c16="http://schemas.microsoft.com/office/drawing/2014/chart" uri="{C3380CC4-5D6E-409C-BE32-E72D297353CC}">
                        <c16:uniqueId val="{00000012-54EA-42CE-A931-18D78E3470B0}"/>
                      </c:ext>
                    </c:extLst>
                  </c:dLbl>
                  <c:dLbl>
                    <c:idx val="3"/>
                    <c:layout>
                      <c:manualLayout>
                        <c:x val="5.5256248459238546E-4"/>
                        <c:y val="-2.5000000000000001E-2"/>
                      </c:manualLayout>
                    </c:layout>
                    <c:tx>
                      <c:rich>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fld id="{44B8D225-9CA9-4008-996A-D6AF1A287245}" type="VALUE">
                            <a:rPr lang="en-US" sz="2400">
                              <a:solidFill>
                                <a:schemeClr val="bg1"/>
                              </a:solidFill>
                            </a:rPr>
                            <a:pPr>
                              <a:defRPr sz="2400" b="1">
                                <a:solidFill>
                                  <a:schemeClr val="tx1"/>
                                </a:solidFill>
                              </a:defRPr>
                            </a:pPr>
                            <a:t>[VALOR]</a:t>
                          </a:fld>
                          <a:endParaRPr lang="es-ES"/>
                        </a:p>
                      </c:rich>
                    </c:tx>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extLst>
                      <c:ext uri="{CE6537A1-D6FC-4f65-9D91-7224C49458BB}">
                        <c15:dlblFieldTable/>
                        <c15:showDataLabelsRange val="0"/>
                      </c:ext>
                      <c:ext xmlns:c16="http://schemas.microsoft.com/office/drawing/2014/chart" uri="{C3380CC4-5D6E-409C-BE32-E72D297353CC}">
                        <c16:uniqueId val="{00000013-54EA-42CE-A931-18D78E3470B0}"/>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accessvector_risklevel!$C$68:$F$68</c15:sqref>
                        </c15:formulaRef>
                      </c:ext>
                    </c:extLst>
                    <c:strCache>
                      <c:ptCount val="4"/>
                      <c:pt idx="0">
                        <c:v>RED</c:v>
                      </c:pt>
                      <c:pt idx="1">
                        <c:v>LOCAL</c:v>
                      </c:pt>
                      <c:pt idx="2">
                        <c:v>RED ADYACENTE</c:v>
                      </c:pt>
                      <c:pt idx="3">
                        <c:v>FÍSICO</c:v>
                      </c:pt>
                    </c:strCache>
                  </c:strRef>
                </c:cat>
                <c:val>
                  <c:numRef>
                    <c:extLst>
                      <c:ext uri="{02D57815-91ED-43cb-92C2-25804820EDAC}">
                        <c15:formulaRef>
                          <c15:sqref>accessvector_risklevel!$C$73:$F$73</c15:sqref>
                        </c15:formulaRef>
                      </c:ext>
                    </c:extLst>
                    <c:numCache>
                      <c:formatCode>0.00%</c:formatCode>
                      <c:ptCount val="4"/>
                      <c:pt idx="0">
                        <c:v>0</c:v>
                      </c:pt>
                      <c:pt idx="1">
                        <c:v>0</c:v>
                      </c:pt>
                      <c:pt idx="2">
                        <c:v>0</c:v>
                      </c:pt>
                      <c:pt idx="3">
                        <c:v>0</c:v>
                      </c:pt>
                    </c:numCache>
                  </c:numRef>
                </c:val>
                <c:extLst>
                  <c:ext xmlns:c16="http://schemas.microsoft.com/office/drawing/2014/chart" uri="{C3380CC4-5D6E-409C-BE32-E72D297353CC}">
                    <c16:uniqueId val="{00000014-54EA-42CE-A931-18D78E3470B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accessvector_risklevel!$B$74</c15:sqref>
                        </c15:formulaRef>
                      </c:ext>
                    </c:extLst>
                    <c:strCache>
                      <c:ptCount val="1"/>
                      <c:pt idx="0">
                        <c:v>TOTAL </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accessvector_risklevel!$C$68:$F$68</c15:sqref>
                        </c15:formulaRef>
                      </c:ext>
                    </c:extLst>
                    <c:strCache>
                      <c:ptCount val="4"/>
                      <c:pt idx="0">
                        <c:v>RED</c:v>
                      </c:pt>
                      <c:pt idx="1">
                        <c:v>LOCAL</c:v>
                      </c:pt>
                      <c:pt idx="2">
                        <c:v>RED ADYACENTE</c:v>
                      </c:pt>
                      <c:pt idx="3">
                        <c:v>FÍSICO</c:v>
                      </c:pt>
                    </c:strCache>
                  </c:strRef>
                </c:cat>
                <c:val>
                  <c:numRef>
                    <c:extLst xmlns:c15="http://schemas.microsoft.com/office/drawing/2012/chart">
                      <c:ext xmlns:c15="http://schemas.microsoft.com/office/drawing/2012/chart" uri="{02D57815-91ED-43cb-92C2-25804820EDAC}">
                        <c15:formulaRef>
                          <c15:sqref>accessvector_risklevel!$C$74:$F$74</c15:sqref>
                        </c15:formulaRef>
                      </c:ext>
                    </c:extLst>
                    <c:numCache>
                      <c:formatCode>0.00%</c:formatCode>
                      <c:ptCount val="4"/>
                      <c:pt idx="0">
                        <c:v>0.61066666666666658</c:v>
                      </c:pt>
                      <c:pt idx="1">
                        <c:v>0.33066666666666666</c:v>
                      </c:pt>
                      <c:pt idx="2">
                        <c:v>3.4666666666666665E-2</c:v>
                      </c:pt>
                      <c:pt idx="3">
                        <c:v>2.4E-2</c:v>
                      </c:pt>
                    </c:numCache>
                  </c:numRef>
                </c:val>
                <c:extLst xmlns:c15="http://schemas.microsoft.com/office/drawing/2012/chart">
                  <c:ext xmlns:c16="http://schemas.microsoft.com/office/drawing/2014/chart" uri="{C3380CC4-5D6E-409C-BE32-E72D297353CC}">
                    <c16:uniqueId val="{00000015-54EA-42CE-A931-18D78E3470B0}"/>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2400" b="1">
                <a:latin typeface="+mj-lt"/>
              </a:rPr>
              <a:t>RELACIÓN INTERACCIÓN</a:t>
            </a:r>
            <a:r>
              <a:rPr lang="es-ES" sz="2400" b="1" baseline="0">
                <a:latin typeface="+mj-lt"/>
              </a:rPr>
              <a:t> USUARIO</a:t>
            </a:r>
            <a:r>
              <a:rPr lang="es-ES" sz="2400" b="1">
                <a:latin typeface="+mj-lt"/>
              </a:rPr>
              <a:t>/SEVERIDAD BASE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userinteraction_risklevel!$B$57</c:f>
              <c:strCache>
                <c:ptCount val="1"/>
                <c:pt idx="0">
                  <c:v>SEVERIDAD CRÍTICA</c:v>
                </c:pt>
              </c:strCache>
            </c:strRef>
          </c:tx>
          <c:spPr>
            <a:solidFill>
              <a:schemeClr val="accent1"/>
            </a:solidFill>
            <a:ln>
              <a:noFill/>
            </a:ln>
            <a:effectLst/>
          </c:spPr>
          <c:invertIfNegative val="0"/>
          <c:dLbls>
            <c:dLbl>
              <c:idx val="0"/>
              <c:layout>
                <c:manualLayout>
                  <c:x val="-0.12218016164363647"/>
                  <c:y val="-0.11000000000000013"/>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9F0-45F6-B691-175288B271F3}"/>
                </c:ext>
              </c:extLst>
            </c:dLbl>
            <c:dLbl>
              <c:idx val="1"/>
              <c:layout>
                <c:manualLayout>
                  <c:x val="-1.1362616304865328E-2"/>
                  <c:y val="-2.50000000000000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9F0-45F6-B691-175288B271F3}"/>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userinteraction_risklevel!$C$56:$D$56</c:f>
              <c:strCache>
                <c:ptCount val="2"/>
                <c:pt idx="0">
                  <c:v>REQUERIDA</c:v>
                </c:pt>
                <c:pt idx="1">
                  <c:v>NO REQUERIDA</c:v>
                </c:pt>
              </c:strCache>
            </c:strRef>
          </c:cat>
          <c:val>
            <c:numRef>
              <c:f>userinteraction_risklevel!$C$57:$D$57</c:f>
              <c:numCache>
                <c:formatCode>0.00%</c:formatCode>
                <c:ptCount val="2"/>
                <c:pt idx="0">
                  <c:v>1.3333333333333333E-3</c:v>
                </c:pt>
                <c:pt idx="1">
                  <c:v>0.16666666666666669</c:v>
                </c:pt>
              </c:numCache>
            </c:numRef>
          </c:val>
          <c:extLst>
            <c:ext xmlns:c16="http://schemas.microsoft.com/office/drawing/2014/chart" uri="{C3380CC4-5D6E-409C-BE32-E72D297353CC}">
              <c16:uniqueId val="{00000004-99F0-45F6-B691-175288B271F3}"/>
            </c:ext>
          </c:extLst>
        </c:ser>
        <c:ser>
          <c:idx val="1"/>
          <c:order val="1"/>
          <c:tx>
            <c:strRef>
              <c:f>userinteraction_risklevel!$B$58</c:f>
              <c:strCache>
                <c:ptCount val="1"/>
                <c:pt idx="0">
                  <c:v>SEVERIDAD ALTA</c:v>
                </c:pt>
              </c:strCache>
            </c:strRef>
          </c:tx>
          <c:spPr>
            <a:solidFill>
              <a:schemeClr val="accent3"/>
            </a:solidFill>
            <a:ln>
              <a:noFill/>
            </a:ln>
            <a:effectLst/>
          </c:spPr>
          <c:invertIfNegative val="0"/>
          <c:dLbls>
            <c:dLbl>
              <c:idx val="0"/>
              <c:layout>
                <c:manualLayout>
                  <c:x val="-6.1955465728260892E-3"/>
                  <c:y val="-0.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9F0-45F6-B691-175288B271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userinteraction_risklevel!$C$56:$D$56</c:f>
              <c:strCache>
                <c:ptCount val="2"/>
                <c:pt idx="0">
                  <c:v>REQUERIDA</c:v>
                </c:pt>
                <c:pt idx="1">
                  <c:v>NO REQUERIDA</c:v>
                </c:pt>
              </c:strCache>
            </c:strRef>
          </c:cat>
          <c:val>
            <c:numRef>
              <c:f>userinteraction_risklevel!$C$58:$D$58</c:f>
              <c:numCache>
                <c:formatCode>0.00%</c:formatCode>
                <c:ptCount val="2"/>
                <c:pt idx="0">
                  <c:v>0.188</c:v>
                </c:pt>
                <c:pt idx="1">
                  <c:v>0.2533333333333333</c:v>
                </c:pt>
              </c:numCache>
            </c:numRef>
          </c:val>
          <c:extLst>
            <c:ext xmlns:c16="http://schemas.microsoft.com/office/drawing/2014/chart" uri="{C3380CC4-5D6E-409C-BE32-E72D297353CC}">
              <c16:uniqueId val="{00000007-99F0-45F6-B691-175288B271F3}"/>
            </c:ext>
          </c:extLst>
        </c:ser>
        <c:ser>
          <c:idx val="2"/>
          <c:order val="2"/>
          <c:tx>
            <c:strRef>
              <c:f>userinteraction_risklevel!$B$59</c:f>
              <c:strCache>
                <c:ptCount val="1"/>
                <c:pt idx="0">
                  <c:v>SEVERIDAD MEDIA</c:v>
                </c:pt>
              </c:strCache>
            </c:strRef>
          </c:tx>
          <c:spPr>
            <a:solidFill>
              <a:schemeClr val="accent5"/>
            </a:solidFill>
            <a:ln>
              <a:noFill/>
            </a:ln>
            <a:effectLst/>
          </c:spPr>
          <c:invertIfNegative val="0"/>
          <c:dLbls>
            <c:dLbl>
              <c:idx val="0"/>
              <c:layout>
                <c:manualLayout>
                  <c:x val="-2.1943839644301875E-3"/>
                  <c:y val="0"/>
                </c:manualLayout>
              </c:layout>
              <c:tx>
                <c:rich>
                  <a:bodyPr/>
                  <a:lstStyle/>
                  <a:p>
                    <a:fld id="{B71EA30D-BDFD-4D1C-93EA-89CF280BF249}"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99F0-45F6-B691-175288B271F3}"/>
                </c:ext>
              </c:extLst>
            </c:dLbl>
            <c:dLbl>
              <c:idx val="1"/>
              <c:layout>
                <c:manualLayout>
                  <c:x val="-4.6466599296195663E-3"/>
                  <c:y val="3.333333333333272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9F0-45F6-B691-175288B271F3}"/>
                </c:ext>
              </c:extLst>
            </c:dLbl>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userinteraction_risklevel!$C$56:$D$56</c:f>
              <c:strCache>
                <c:ptCount val="2"/>
                <c:pt idx="0">
                  <c:v>REQUERIDA</c:v>
                </c:pt>
                <c:pt idx="1">
                  <c:v>NO REQUERIDA</c:v>
                </c:pt>
              </c:strCache>
            </c:strRef>
          </c:cat>
          <c:val>
            <c:numRef>
              <c:f>userinteraction_risklevel!$C$59:$D$59</c:f>
              <c:numCache>
                <c:formatCode>0.00%</c:formatCode>
                <c:ptCount val="2"/>
                <c:pt idx="0">
                  <c:v>8.4000000000000005E-2</c:v>
                </c:pt>
                <c:pt idx="1">
                  <c:v>0.27866666666666667</c:v>
                </c:pt>
              </c:numCache>
            </c:numRef>
          </c:val>
          <c:extLst xmlns:c15="http://schemas.microsoft.com/office/drawing/2012/chart">
            <c:ext xmlns:c16="http://schemas.microsoft.com/office/drawing/2014/chart" uri="{C3380CC4-5D6E-409C-BE32-E72D297353CC}">
              <c16:uniqueId val="{0000000C-99F0-45F6-B691-175288B271F3}"/>
            </c:ext>
          </c:extLst>
        </c:ser>
        <c:ser>
          <c:idx val="3"/>
          <c:order val="3"/>
          <c:tx>
            <c:strRef>
              <c:f>userinteraction_risklevel!$B$60</c:f>
              <c:strCache>
                <c:ptCount val="1"/>
                <c:pt idx="0">
                  <c:v>SEVERIDAD BAJA</c:v>
                </c:pt>
              </c:strCache>
            </c:strRef>
          </c:tx>
          <c:spPr>
            <a:solidFill>
              <a:schemeClr val="accent1">
                <a:lumMod val="60000"/>
              </a:schemeClr>
            </a:solidFill>
            <a:ln>
              <a:noFill/>
            </a:ln>
            <a:effectLst/>
          </c:spPr>
          <c:invertIfNegative val="0"/>
          <c:dLbls>
            <c:dLbl>
              <c:idx val="0"/>
              <c:layout>
                <c:manualLayout>
                  <c:x val="5.1629554773550704E-2"/>
                  <c:y val="-5.666666666666665E-2"/>
                </c:manualLayout>
              </c:layout>
              <c:numFmt formatCode="0%" sourceLinked="0"/>
              <c:spPr>
                <a:solidFill>
                  <a:srgbClr val="255E9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9F0-45F6-B691-175288B271F3}"/>
                </c:ext>
              </c:extLst>
            </c:dLbl>
            <c:dLbl>
              <c:idx val="1"/>
              <c:layout>
                <c:manualLayout>
                  <c:x val="5.9890283537318859E-2"/>
                  <c:y val="-0.10166666666666667"/>
                </c:manualLayout>
              </c:layout>
              <c:numFmt formatCode="0%" sourceLinked="0"/>
              <c:spPr>
                <a:solidFill>
                  <a:srgbClr val="255E9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9F0-45F6-B691-175288B271F3}"/>
                </c:ext>
              </c:extLst>
            </c:dLbl>
            <c:spPr>
              <a:solidFill>
                <a:srgbClr val="255E9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userinteraction_risklevel!$C$56:$D$56</c:f>
              <c:strCache>
                <c:ptCount val="2"/>
                <c:pt idx="0">
                  <c:v>REQUERIDA</c:v>
                </c:pt>
                <c:pt idx="1">
                  <c:v>NO REQUERIDA</c:v>
                </c:pt>
              </c:strCache>
            </c:strRef>
          </c:cat>
          <c:val>
            <c:numRef>
              <c:f>userinteraction_risklevel!$C$60:$D$60</c:f>
              <c:numCache>
                <c:formatCode>0.00%</c:formatCode>
                <c:ptCount val="2"/>
                <c:pt idx="0">
                  <c:v>5.3333333333333332E-3</c:v>
                </c:pt>
                <c:pt idx="1">
                  <c:v>2.2666666666666665E-2</c:v>
                </c:pt>
              </c:numCache>
            </c:numRef>
          </c:val>
          <c:extLst>
            <c:ext xmlns:c16="http://schemas.microsoft.com/office/drawing/2014/chart" uri="{C3380CC4-5D6E-409C-BE32-E72D297353CC}">
              <c16:uniqueId val="{00000011-99F0-45F6-B691-175288B271F3}"/>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4"/>
                <c:order val="4"/>
                <c:tx>
                  <c:strRef>
                    <c:extLst>
                      <c:ext uri="{02D57815-91ED-43cb-92C2-25804820EDAC}">
                        <c15:formulaRef>
                          <c15:sqref>userinteraction_risklevel!$B$61</c15:sqref>
                        </c15:formulaRef>
                      </c:ext>
                    </c:extLst>
                    <c:strCache>
                      <c:ptCount val="1"/>
                      <c:pt idx="0">
                        <c:v>NINGUNA</c:v>
                      </c:pt>
                    </c:strCache>
                  </c:strRef>
                </c:tx>
                <c:spPr>
                  <a:solidFill>
                    <a:schemeClr val="accent3">
                      <a:lumMod val="60000"/>
                    </a:schemeClr>
                  </a:solidFill>
                  <a:ln>
                    <a:noFill/>
                  </a:ln>
                  <a:effectLst/>
                </c:spPr>
                <c:invertIfNegative val="0"/>
                <c:dLbls>
                  <c:dLbl>
                    <c:idx val="0"/>
                    <c:layout>
                      <c:manualLayout>
                        <c:x val="5.5256248459242601E-4"/>
                        <c:y val="-2.8333333333333332E-2"/>
                      </c:manualLayout>
                    </c:layout>
                    <c:tx>
                      <c:rich>
                        <a:bodyPr/>
                        <a:lstStyle/>
                        <a:p>
                          <a:fld id="{18758B48-B414-4D79-A2D5-A7D02771C2AF}" type="VALUE">
                            <a:rPr lang="en-US">
                              <a:solidFill>
                                <a:schemeClr val="bg1"/>
                              </a:solidFill>
                            </a:rPr>
                            <a:pPr/>
                            <a:t>[VALOR]</a:t>
                          </a:fld>
                          <a:endParaRPr lang="es-ES"/>
                        </a:p>
                      </c:rich>
                    </c:tx>
                    <c:dLblPos val="ctr"/>
                    <c:showLegendKey val="0"/>
                    <c:showVal val="1"/>
                    <c:showCatName val="0"/>
                    <c:showSerName val="0"/>
                    <c:showPercent val="0"/>
                    <c:showBubbleSize val="0"/>
                    <c:extLst>
                      <c:ext uri="{CE6537A1-D6FC-4f65-9D91-7224C49458BB}">
                        <c15:dlblFieldTable/>
                        <c15:showDataLabelsRange val="0"/>
                      </c:ext>
                      <c:ext xmlns:c16="http://schemas.microsoft.com/office/drawing/2014/chart" uri="{C3380CC4-5D6E-409C-BE32-E72D297353CC}">
                        <c16:uniqueId val="{00000012-99F0-45F6-B691-175288B271F3}"/>
                      </c:ext>
                    </c:extLst>
                  </c:dLbl>
                  <c:dLbl>
                    <c:idx val="1"/>
                    <c:layout>
                      <c:manualLayout>
                        <c:x val="-1.105124969184852E-3"/>
                        <c:y val="-2.3333333333333393E-2"/>
                      </c:manualLayout>
                    </c:layout>
                    <c:tx>
                      <c:rich>
                        <a:bodyPr/>
                        <a:lstStyle/>
                        <a:p>
                          <a:fld id="{D5D44C04-5278-4FD9-A719-AE3EE0D839E3}" type="VALUE">
                            <a:rPr lang="en-US">
                              <a:solidFill>
                                <a:schemeClr val="bg1"/>
                              </a:solidFill>
                            </a:rPr>
                            <a:pPr/>
                            <a:t>[VALOR]</a:t>
                          </a:fld>
                          <a:endParaRPr lang="es-ES"/>
                        </a:p>
                      </c:rich>
                    </c:tx>
                    <c:dLblPos val="ctr"/>
                    <c:showLegendKey val="0"/>
                    <c:showVal val="1"/>
                    <c:showCatName val="0"/>
                    <c:showSerName val="0"/>
                    <c:showPercent val="0"/>
                    <c:showBubbleSize val="0"/>
                    <c:extLst>
                      <c:ext uri="{CE6537A1-D6FC-4f65-9D91-7224C49458BB}">
                        <c15:dlblFieldTable/>
                        <c15:showDataLabelsRange val="0"/>
                      </c:ext>
                      <c:ext xmlns:c16="http://schemas.microsoft.com/office/drawing/2014/chart" uri="{C3380CC4-5D6E-409C-BE32-E72D297353CC}">
                        <c16:uniqueId val="{00000013-99F0-45F6-B691-175288B271F3}"/>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userinteraction_risklevel!$C$56:$D$56</c15:sqref>
                        </c15:formulaRef>
                      </c:ext>
                    </c:extLst>
                    <c:strCache>
                      <c:ptCount val="2"/>
                      <c:pt idx="0">
                        <c:v>REQUERIDA</c:v>
                      </c:pt>
                      <c:pt idx="1">
                        <c:v>NO REQUERIDA</c:v>
                      </c:pt>
                    </c:strCache>
                  </c:strRef>
                </c:cat>
                <c:val>
                  <c:numRef>
                    <c:extLst>
                      <c:ext uri="{02D57815-91ED-43cb-92C2-25804820EDAC}">
                        <c15:formulaRef>
                          <c15:sqref>userinteraction_risklevel!$C$61:$D$61</c15:sqref>
                        </c15:formulaRef>
                      </c:ext>
                    </c:extLst>
                    <c:numCache>
                      <c:formatCode>0.00%</c:formatCode>
                      <c:ptCount val="2"/>
                      <c:pt idx="0">
                        <c:v>0</c:v>
                      </c:pt>
                      <c:pt idx="1">
                        <c:v>0</c:v>
                      </c:pt>
                    </c:numCache>
                  </c:numRef>
                </c:val>
                <c:extLst>
                  <c:ext xmlns:c16="http://schemas.microsoft.com/office/drawing/2014/chart" uri="{C3380CC4-5D6E-409C-BE32-E72D297353CC}">
                    <c16:uniqueId val="{00000016-99F0-45F6-B691-175288B271F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userinteraction_risklevel!$B$62</c15:sqref>
                        </c15:formulaRef>
                      </c:ext>
                    </c:extLst>
                    <c:strCache>
                      <c:ptCount val="1"/>
                      <c:pt idx="0">
                        <c:v>TOTAL </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userinteraction_risklevel!$C$56:$D$56</c15:sqref>
                        </c15:formulaRef>
                      </c:ext>
                    </c:extLst>
                    <c:strCache>
                      <c:ptCount val="2"/>
                      <c:pt idx="0">
                        <c:v>REQUERIDA</c:v>
                      </c:pt>
                      <c:pt idx="1">
                        <c:v>NO REQUERIDA</c:v>
                      </c:pt>
                    </c:strCache>
                  </c:strRef>
                </c:cat>
                <c:val>
                  <c:numRef>
                    <c:extLst xmlns:c15="http://schemas.microsoft.com/office/drawing/2012/chart">
                      <c:ext xmlns:c15="http://schemas.microsoft.com/office/drawing/2012/chart" uri="{02D57815-91ED-43cb-92C2-25804820EDAC}">
                        <c15:formulaRef>
                          <c15:sqref>userinteraction_risklevel!$C$62:$D$62</c15:sqref>
                        </c15:formulaRef>
                      </c:ext>
                    </c:extLst>
                    <c:numCache>
                      <c:formatCode>0.00%</c:formatCode>
                      <c:ptCount val="2"/>
                      <c:pt idx="0">
                        <c:v>0.27866666666666667</c:v>
                      </c:pt>
                      <c:pt idx="1">
                        <c:v>0.72133333333333327</c:v>
                      </c:pt>
                    </c:numCache>
                  </c:numRef>
                </c:val>
                <c:extLst xmlns:c15="http://schemas.microsoft.com/office/drawing/2012/chart">
                  <c:ext xmlns:c16="http://schemas.microsoft.com/office/drawing/2014/chart" uri="{C3380CC4-5D6E-409C-BE32-E72D297353CC}">
                    <c16:uniqueId val="{00000017-99F0-45F6-B691-175288B271F3}"/>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2400" b="1">
                <a:latin typeface="+mj-lt"/>
              </a:rPr>
              <a:t>RELACIÓN ALCANCE/SEVERIDAD BASE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scope_risklevel!$B$57</c:f>
              <c:strCache>
                <c:ptCount val="1"/>
                <c:pt idx="0">
                  <c:v>SEVERIDAD CRÍTICA</c:v>
                </c:pt>
              </c:strCache>
            </c:strRef>
          </c:tx>
          <c:spPr>
            <a:solidFill>
              <a:schemeClr val="accent1"/>
            </a:solidFill>
            <a:ln>
              <a:noFill/>
            </a:ln>
            <a:effectLst/>
          </c:spPr>
          <c:invertIfNegative val="0"/>
          <c:dLbls>
            <c:dLbl>
              <c:idx val="0"/>
              <c:layout>
                <c:manualLayout>
                  <c:x val="-0.12218016164363647"/>
                  <c:y val="-0.1100000000000001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F3B-4E78-9DBA-1DA191061AB9}"/>
                </c:ext>
              </c:extLst>
            </c:dLbl>
            <c:dLbl>
              <c:idx val="1"/>
              <c:layout>
                <c:manualLayout>
                  <c:x val="-1.1362616304865328E-2"/>
                  <c:y val="-2.50000000000000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F3B-4E78-9DBA-1DA191061AB9}"/>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scope_risklevel!$C$56:$D$56</c:f>
              <c:strCache>
                <c:ptCount val="2"/>
                <c:pt idx="0">
                  <c:v>CAMBIADO</c:v>
                </c:pt>
                <c:pt idx="1">
                  <c:v>NO CAMBIADO</c:v>
                </c:pt>
              </c:strCache>
            </c:strRef>
          </c:cat>
          <c:val>
            <c:numRef>
              <c:f>scope_risklevel!$C$57:$D$57</c:f>
              <c:numCache>
                <c:formatCode>0.00%</c:formatCode>
                <c:ptCount val="2"/>
                <c:pt idx="0">
                  <c:v>3.0666666666666668E-2</c:v>
                </c:pt>
                <c:pt idx="1">
                  <c:v>0.13733333333333334</c:v>
                </c:pt>
              </c:numCache>
            </c:numRef>
          </c:val>
          <c:extLst>
            <c:ext xmlns:c16="http://schemas.microsoft.com/office/drawing/2014/chart" uri="{C3380CC4-5D6E-409C-BE32-E72D297353CC}">
              <c16:uniqueId val="{00000002-CF3B-4E78-9DBA-1DA191061AB9}"/>
            </c:ext>
          </c:extLst>
        </c:ser>
        <c:ser>
          <c:idx val="1"/>
          <c:order val="1"/>
          <c:tx>
            <c:strRef>
              <c:f>scope_risklevel!$B$58</c:f>
              <c:strCache>
                <c:ptCount val="1"/>
                <c:pt idx="0">
                  <c:v>SEVERIDAD ALTA</c:v>
                </c:pt>
              </c:strCache>
            </c:strRef>
          </c:tx>
          <c:spPr>
            <a:solidFill>
              <a:schemeClr val="accent3"/>
            </a:solidFill>
            <a:ln>
              <a:noFill/>
            </a:ln>
            <a:effectLst/>
          </c:spPr>
          <c:invertIfNegative val="0"/>
          <c:dLbls>
            <c:dLbl>
              <c:idx val="0"/>
              <c:layout>
                <c:manualLayout>
                  <c:x val="-6.1955465728260892E-3"/>
                  <c:y val="-0.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F3B-4E78-9DBA-1DA191061AB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scope_risklevel!$C$56:$D$56</c:f>
              <c:strCache>
                <c:ptCount val="2"/>
                <c:pt idx="0">
                  <c:v>CAMBIADO</c:v>
                </c:pt>
                <c:pt idx="1">
                  <c:v>NO CAMBIADO</c:v>
                </c:pt>
              </c:strCache>
            </c:strRef>
          </c:cat>
          <c:val>
            <c:numRef>
              <c:f>scope_risklevel!$C$58:$D$58</c:f>
              <c:numCache>
                <c:formatCode>0.00%</c:formatCode>
                <c:ptCount val="2"/>
                <c:pt idx="0">
                  <c:v>5.5999999999999994E-2</c:v>
                </c:pt>
                <c:pt idx="1">
                  <c:v>0.38533333333333331</c:v>
                </c:pt>
              </c:numCache>
            </c:numRef>
          </c:val>
          <c:extLst>
            <c:ext xmlns:c16="http://schemas.microsoft.com/office/drawing/2014/chart" uri="{C3380CC4-5D6E-409C-BE32-E72D297353CC}">
              <c16:uniqueId val="{00000004-CF3B-4E78-9DBA-1DA191061AB9}"/>
            </c:ext>
          </c:extLst>
        </c:ser>
        <c:ser>
          <c:idx val="2"/>
          <c:order val="2"/>
          <c:tx>
            <c:strRef>
              <c:f>scope_risklevel!$B$59</c:f>
              <c:strCache>
                <c:ptCount val="1"/>
                <c:pt idx="0">
                  <c:v>SEVERIDAD MEDIA</c:v>
                </c:pt>
              </c:strCache>
            </c:strRef>
          </c:tx>
          <c:spPr>
            <a:solidFill>
              <a:schemeClr val="accent5"/>
            </a:solidFill>
            <a:ln>
              <a:noFill/>
            </a:ln>
            <a:effectLst/>
          </c:spPr>
          <c:invertIfNegative val="0"/>
          <c:dLbls>
            <c:dLbl>
              <c:idx val="0"/>
              <c:layout>
                <c:manualLayout>
                  <c:x val="-2.1943839644301875E-3"/>
                  <c:y val="0"/>
                </c:manualLayout>
              </c:layout>
              <c:tx>
                <c:rich>
                  <a:bodyPr/>
                  <a:lstStyle/>
                  <a:p>
                    <a:fld id="{B71EA30D-BDFD-4D1C-93EA-89CF280BF249}" type="VALUE">
                      <a:rPr lang="en-US">
                        <a:solidFill>
                          <a:schemeClr val="bg1"/>
                        </a:solidFill>
                      </a:rPr>
                      <a:pPr/>
                      <a:t>[VALOR]</a:t>
                    </a:fld>
                    <a:endParaRPr lang="es-E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F3B-4E78-9DBA-1DA191061AB9}"/>
                </c:ext>
              </c:extLst>
            </c:dLbl>
            <c:dLbl>
              <c:idx val="1"/>
              <c:layout>
                <c:manualLayout>
                  <c:x val="-4.6466599296195663E-3"/>
                  <c:y val="3.333333333333272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F3B-4E78-9DBA-1DA191061AB9}"/>
                </c:ext>
              </c:extLst>
            </c:dLbl>
            <c:numFmt formatCode="0%" sourceLinked="0"/>
            <c:spPr>
              <a:solidFill>
                <a:schemeClr val="accent5"/>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scope_risklevel!$C$56:$D$56</c:f>
              <c:strCache>
                <c:ptCount val="2"/>
                <c:pt idx="0">
                  <c:v>CAMBIADO</c:v>
                </c:pt>
                <c:pt idx="1">
                  <c:v>NO CAMBIADO</c:v>
                </c:pt>
              </c:strCache>
            </c:strRef>
          </c:cat>
          <c:val>
            <c:numRef>
              <c:f>scope_risklevel!$C$59:$D$59</c:f>
              <c:numCache>
                <c:formatCode>0.00%</c:formatCode>
                <c:ptCount val="2"/>
                <c:pt idx="0">
                  <c:v>6.2666666666666662E-2</c:v>
                </c:pt>
                <c:pt idx="1">
                  <c:v>0.3</c:v>
                </c:pt>
              </c:numCache>
            </c:numRef>
          </c:val>
          <c:extLst xmlns:c15="http://schemas.microsoft.com/office/drawing/2012/chart">
            <c:ext xmlns:c16="http://schemas.microsoft.com/office/drawing/2014/chart" uri="{C3380CC4-5D6E-409C-BE32-E72D297353CC}">
              <c16:uniqueId val="{00000007-CF3B-4E78-9DBA-1DA191061AB9}"/>
            </c:ext>
          </c:extLst>
        </c:ser>
        <c:ser>
          <c:idx val="3"/>
          <c:order val="3"/>
          <c:tx>
            <c:strRef>
              <c:f>scope_risklevel!$B$60</c:f>
              <c:strCache>
                <c:ptCount val="1"/>
                <c:pt idx="0">
                  <c:v>SEVERIDAD BAJA</c:v>
                </c:pt>
              </c:strCache>
            </c:strRef>
          </c:tx>
          <c:spPr>
            <a:solidFill>
              <a:schemeClr val="accent1">
                <a:lumMod val="60000"/>
              </a:schemeClr>
            </a:solidFill>
            <a:ln>
              <a:noFill/>
            </a:ln>
            <a:effectLst/>
          </c:spPr>
          <c:invertIfNegative val="0"/>
          <c:dLbls>
            <c:dLbl>
              <c:idx val="0"/>
              <c:layout>
                <c:manualLayout>
                  <c:x val="5.1629554773550704E-2"/>
                  <c:y val="-5.666666666666665E-2"/>
                </c:manualLayout>
              </c:layout>
              <c:numFmt formatCode="0.0%" sourceLinked="0"/>
              <c:spPr>
                <a:solidFill>
                  <a:srgbClr val="255E9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F3B-4E78-9DBA-1DA191061AB9}"/>
                </c:ext>
              </c:extLst>
            </c:dLbl>
            <c:dLbl>
              <c:idx val="1"/>
              <c:layout>
                <c:manualLayout>
                  <c:x val="-0.13602806963258404"/>
                  <c:y val="-2.1666666666666667E-2"/>
                </c:manualLayout>
              </c:layout>
              <c:numFmt formatCode="0%" sourceLinked="0"/>
              <c:spPr>
                <a:solidFill>
                  <a:srgbClr val="255E9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F3B-4E78-9DBA-1DA191061AB9}"/>
                </c:ext>
              </c:extLst>
            </c:dLbl>
            <c:spPr>
              <a:solidFill>
                <a:srgbClr val="255E9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scope_risklevel!$C$56:$D$56</c:f>
              <c:strCache>
                <c:ptCount val="2"/>
                <c:pt idx="0">
                  <c:v>CAMBIADO</c:v>
                </c:pt>
                <c:pt idx="1">
                  <c:v>NO CAMBIADO</c:v>
                </c:pt>
              </c:strCache>
            </c:strRef>
          </c:cat>
          <c:val>
            <c:numRef>
              <c:f>scope_risklevel!$C$60:$D$60</c:f>
              <c:numCache>
                <c:formatCode>0.00%</c:formatCode>
                <c:ptCount val="2"/>
                <c:pt idx="0">
                  <c:v>2.6666666666666666E-3</c:v>
                </c:pt>
                <c:pt idx="1">
                  <c:v>2.5333333333333333E-2</c:v>
                </c:pt>
              </c:numCache>
            </c:numRef>
          </c:val>
          <c:extLst>
            <c:ext xmlns:c16="http://schemas.microsoft.com/office/drawing/2014/chart" uri="{C3380CC4-5D6E-409C-BE32-E72D297353CC}">
              <c16:uniqueId val="{0000000A-CF3B-4E78-9DBA-1DA191061AB9}"/>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4"/>
                <c:order val="4"/>
                <c:tx>
                  <c:strRef>
                    <c:extLst>
                      <c:ext uri="{02D57815-91ED-43cb-92C2-25804820EDAC}">
                        <c15:formulaRef>
                          <c15:sqref>scope_risklevel!$B$61</c15:sqref>
                        </c15:formulaRef>
                      </c:ext>
                    </c:extLst>
                    <c:strCache>
                      <c:ptCount val="1"/>
                      <c:pt idx="0">
                        <c:v>NINGUNA</c:v>
                      </c:pt>
                    </c:strCache>
                  </c:strRef>
                </c:tx>
                <c:spPr>
                  <a:solidFill>
                    <a:schemeClr val="accent3">
                      <a:lumMod val="60000"/>
                    </a:schemeClr>
                  </a:solidFill>
                  <a:ln>
                    <a:noFill/>
                  </a:ln>
                  <a:effectLst/>
                </c:spPr>
                <c:invertIfNegative val="0"/>
                <c:dLbls>
                  <c:dLbl>
                    <c:idx val="0"/>
                    <c:layout>
                      <c:manualLayout>
                        <c:x val="5.5256248459242601E-4"/>
                        <c:y val="-2.8333333333333332E-2"/>
                      </c:manualLayout>
                    </c:layout>
                    <c:tx>
                      <c:rich>
                        <a:bodyPr/>
                        <a:lstStyle/>
                        <a:p>
                          <a:fld id="{18758B48-B414-4D79-A2D5-A7D02771C2AF}" type="VALUE">
                            <a:rPr lang="en-US">
                              <a:solidFill>
                                <a:schemeClr val="bg1"/>
                              </a:solidFill>
                            </a:rPr>
                            <a:pPr/>
                            <a:t>[VALOR]</a:t>
                          </a:fld>
                          <a:endParaRPr lang="es-ES"/>
                        </a:p>
                      </c:rich>
                    </c:tx>
                    <c:dLblPos val="ctr"/>
                    <c:showLegendKey val="0"/>
                    <c:showVal val="1"/>
                    <c:showCatName val="0"/>
                    <c:showSerName val="0"/>
                    <c:showPercent val="0"/>
                    <c:showBubbleSize val="0"/>
                    <c:extLst>
                      <c:ext uri="{CE6537A1-D6FC-4f65-9D91-7224C49458BB}">
                        <c15:dlblFieldTable/>
                        <c15:showDataLabelsRange val="0"/>
                      </c:ext>
                      <c:ext xmlns:c16="http://schemas.microsoft.com/office/drawing/2014/chart" uri="{C3380CC4-5D6E-409C-BE32-E72D297353CC}">
                        <c16:uniqueId val="{0000000B-CF3B-4E78-9DBA-1DA191061AB9}"/>
                      </c:ext>
                    </c:extLst>
                  </c:dLbl>
                  <c:dLbl>
                    <c:idx val="1"/>
                    <c:layout>
                      <c:manualLayout>
                        <c:x val="-1.105124969184852E-3"/>
                        <c:y val="-2.3333333333333393E-2"/>
                      </c:manualLayout>
                    </c:layout>
                    <c:tx>
                      <c:rich>
                        <a:bodyPr/>
                        <a:lstStyle/>
                        <a:p>
                          <a:fld id="{D5D44C04-5278-4FD9-A719-AE3EE0D839E3}" type="VALUE">
                            <a:rPr lang="en-US">
                              <a:solidFill>
                                <a:schemeClr val="bg1"/>
                              </a:solidFill>
                            </a:rPr>
                            <a:pPr/>
                            <a:t>[VALOR]</a:t>
                          </a:fld>
                          <a:endParaRPr lang="es-ES"/>
                        </a:p>
                      </c:rich>
                    </c:tx>
                    <c:dLblPos val="ctr"/>
                    <c:showLegendKey val="0"/>
                    <c:showVal val="1"/>
                    <c:showCatName val="0"/>
                    <c:showSerName val="0"/>
                    <c:showPercent val="0"/>
                    <c:showBubbleSize val="0"/>
                    <c:extLst>
                      <c:ext uri="{CE6537A1-D6FC-4f65-9D91-7224C49458BB}">
                        <c15:dlblFieldTable/>
                        <c15:showDataLabelsRange val="0"/>
                      </c:ext>
                      <c:ext xmlns:c16="http://schemas.microsoft.com/office/drawing/2014/chart" uri="{C3380CC4-5D6E-409C-BE32-E72D297353CC}">
                        <c16:uniqueId val="{0000000C-CF3B-4E78-9DBA-1DA191061AB9}"/>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scope_risklevel!$C$56:$D$56</c15:sqref>
                        </c15:formulaRef>
                      </c:ext>
                    </c:extLst>
                    <c:strCache>
                      <c:ptCount val="2"/>
                      <c:pt idx="0">
                        <c:v>CAMBIADO</c:v>
                      </c:pt>
                      <c:pt idx="1">
                        <c:v>NO CAMBIADO</c:v>
                      </c:pt>
                    </c:strCache>
                  </c:strRef>
                </c:cat>
                <c:val>
                  <c:numRef>
                    <c:extLst>
                      <c:ext uri="{02D57815-91ED-43cb-92C2-25804820EDAC}">
                        <c15:formulaRef>
                          <c15:sqref>scope_risklevel!$C$61:$D$61</c15:sqref>
                        </c15:formulaRef>
                      </c:ext>
                    </c:extLst>
                    <c:numCache>
                      <c:formatCode>0.00%</c:formatCode>
                      <c:ptCount val="2"/>
                      <c:pt idx="0">
                        <c:v>0</c:v>
                      </c:pt>
                      <c:pt idx="1">
                        <c:v>0</c:v>
                      </c:pt>
                    </c:numCache>
                  </c:numRef>
                </c:val>
                <c:extLst>
                  <c:ext xmlns:c16="http://schemas.microsoft.com/office/drawing/2014/chart" uri="{C3380CC4-5D6E-409C-BE32-E72D297353CC}">
                    <c16:uniqueId val="{0000000D-CF3B-4E78-9DBA-1DA191061AB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scope_risklevel!$B$62</c15:sqref>
                        </c15:formulaRef>
                      </c:ext>
                    </c:extLst>
                    <c:strCache>
                      <c:ptCount val="1"/>
                      <c:pt idx="0">
                        <c:v>TOTAL </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scope_risklevel!$C$56:$D$56</c15:sqref>
                        </c15:formulaRef>
                      </c:ext>
                    </c:extLst>
                    <c:strCache>
                      <c:ptCount val="2"/>
                      <c:pt idx="0">
                        <c:v>CAMBIADO</c:v>
                      </c:pt>
                      <c:pt idx="1">
                        <c:v>NO CAMBIADO</c:v>
                      </c:pt>
                    </c:strCache>
                  </c:strRef>
                </c:cat>
                <c:val>
                  <c:numRef>
                    <c:extLst xmlns:c15="http://schemas.microsoft.com/office/drawing/2012/chart">
                      <c:ext xmlns:c15="http://schemas.microsoft.com/office/drawing/2012/chart" uri="{02D57815-91ED-43cb-92C2-25804820EDAC}">
                        <c15:formulaRef>
                          <c15:sqref>scope_risklevel!$C$62:$D$62</c15:sqref>
                        </c15:formulaRef>
                      </c:ext>
                    </c:extLst>
                    <c:numCache>
                      <c:formatCode>0.00%</c:formatCode>
                      <c:ptCount val="2"/>
                      <c:pt idx="0">
                        <c:v>0.152</c:v>
                      </c:pt>
                      <c:pt idx="1">
                        <c:v>0.84799999999999998</c:v>
                      </c:pt>
                    </c:numCache>
                  </c:numRef>
                </c:val>
                <c:extLst xmlns:c15="http://schemas.microsoft.com/office/drawing/2012/chart">
                  <c:ext xmlns:c16="http://schemas.microsoft.com/office/drawing/2014/chart" uri="{C3380CC4-5D6E-409C-BE32-E72D297353CC}">
                    <c16:uniqueId val="{0000000E-CF3B-4E78-9DBA-1DA191061AB9}"/>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s-ES" sz="2400" b="1">
                <a:latin typeface="+mj-lt"/>
              </a:rPr>
              <a:t>RELACIÓN PRIVILEGIOS</a:t>
            </a:r>
            <a:r>
              <a:rPr lang="es-ES" sz="2400" b="1" baseline="0">
                <a:latin typeface="+mj-lt"/>
              </a:rPr>
              <a:t> REQUERIDOS</a:t>
            </a:r>
            <a:r>
              <a:rPr lang="es-ES" sz="2400" b="1">
                <a:latin typeface="+mj-lt"/>
              </a:rPr>
              <a:t>/SEVERIDAD BASE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privreq_risklevel!$B$64</c:f>
              <c:strCache>
                <c:ptCount val="1"/>
                <c:pt idx="0">
                  <c:v>SEVERIDAD CRÍTICA</c:v>
                </c:pt>
              </c:strCache>
            </c:strRef>
          </c:tx>
          <c:spPr>
            <a:solidFill>
              <a:schemeClr val="accent1"/>
            </a:solidFill>
            <a:ln>
              <a:noFill/>
            </a:ln>
            <a:effectLst/>
          </c:spPr>
          <c:invertIfNegative val="0"/>
          <c:dLbls>
            <c:dLbl>
              <c:idx val="0"/>
              <c:layout>
                <c:manualLayout>
                  <c:x val="-9.054814307808591E-2"/>
                  <c:y val="-7.6666666666666786E-2"/>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3CC-4AB9-A6AF-9A923C873415}"/>
                </c:ext>
              </c:extLst>
            </c:dLbl>
            <c:dLbl>
              <c:idx val="1"/>
              <c:layout>
                <c:manualLayout>
                  <c:x val="-8.7703698792910484E-2"/>
                  <c:y val="-8.666666666666667E-2"/>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3CC-4AB9-A6AF-9A923C873415}"/>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privreq_risklevel!$C$63:$E$63</c:f>
              <c:strCache>
                <c:ptCount val="3"/>
                <c:pt idx="0">
                  <c:v>ALTOS</c:v>
                </c:pt>
                <c:pt idx="1">
                  <c:v>BAJOS</c:v>
                </c:pt>
                <c:pt idx="2">
                  <c:v>NO REQUERIDOS</c:v>
                </c:pt>
              </c:strCache>
            </c:strRef>
          </c:cat>
          <c:val>
            <c:numRef>
              <c:f>privreq_risklevel!$C$64:$E$64</c:f>
              <c:numCache>
                <c:formatCode>0.00%</c:formatCode>
                <c:ptCount val="3"/>
                <c:pt idx="0">
                  <c:v>2.6666666666666666E-3</c:v>
                </c:pt>
                <c:pt idx="1">
                  <c:v>4.0000000000000001E-3</c:v>
                </c:pt>
                <c:pt idx="2">
                  <c:v>0.16133333333333333</c:v>
                </c:pt>
              </c:numCache>
            </c:numRef>
          </c:val>
          <c:extLst>
            <c:ext xmlns:c16="http://schemas.microsoft.com/office/drawing/2014/chart" uri="{C3380CC4-5D6E-409C-BE32-E72D297353CC}">
              <c16:uniqueId val="{00000009-23CC-4AB9-A6AF-9A923C873415}"/>
            </c:ext>
          </c:extLst>
        </c:ser>
        <c:ser>
          <c:idx val="1"/>
          <c:order val="1"/>
          <c:tx>
            <c:strRef>
              <c:f>privreq_risklevel!$B$65</c:f>
              <c:strCache>
                <c:ptCount val="1"/>
                <c:pt idx="0">
                  <c:v>SEVERIDAD ALTA</c:v>
                </c:pt>
              </c:strCache>
            </c:strRef>
          </c:tx>
          <c:spPr>
            <a:solidFill>
              <a:schemeClr val="accent3"/>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privreq_risklevel!$C$63:$E$63</c:f>
              <c:strCache>
                <c:ptCount val="3"/>
                <c:pt idx="0">
                  <c:v>ALTOS</c:v>
                </c:pt>
                <c:pt idx="1">
                  <c:v>BAJOS</c:v>
                </c:pt>
                <c:pt idx="2">
                  <c:v>NO REQUERIDOS</c:v>
                </c:pt>
              </c:strCache>
            </c:strRef>
          </c:cat>
          <c:val>
            <c:numRef>
              <c:f>privreq_risklevel!$C$65:$E$65</c:f>
              <c:numCache>
                <c:formatCode>0.00%</c:formatCode>
                <c:ptCount val="3"/>
                <c:pt idx="0">
                  <c:v>4.6666666666666669E-2</c:v>
                </c:pt>
                <c:pt idx="1">
                  <c:v>7.4666666666666673E-2</c:v>
                </c:pt>
                <c:pt idx="2">
                  <c:v>0.32</c:v>
                </c:pt>
              </c:numCache>
            </c:numRef>
          </c:val>
          <c:extLst>
            <c:ext xmlns:c16="http://schemas.microsoft.com/office/drawing/2014/chart" uri="{C3380CC4-5D6E-409C-BE32-E72D297353CC}">
              <c16:uniqueId val="{00000011-23CC-4AB9-A6AF-9A923C873415}"/>
            </c:ext>
          </c:extLst>
        </c:ser>
        <c:ser>
          <c:idx val="2"/>
          <c:order val="2"/>
          <c:tx>
            <c:strRef>
              <c:f>privreq_risklevel!$B$66</c:f>
              <c:strCache>
                <c:ptCount val="1"/>
                <c:pt idx="0">
                  <c:v>SEVERIDAD MEDIA</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privreq_risklevel!$C$63:$E$63</c:f>
              <c:strCache>
                <c:ptCount val="3"/>
                <c:pt idx="0">
                  <c:v>ALTOS</c:v>
                </c:pt>
                <c:pt idx="1">
                  <c:v>BAJOS</c:v>
                </c:pt>
                <c:pt idx="2">
                  <c:v>NO REQUERIDOS</c:v>
                </c:pt>
              </c:strCache>
            </c:strRef>
          </c:cat>
          <c:val>
            <c:numRef>
              <c:f>privreq_risklevel!$C$66:$E$66</c:f>
              <c:numCache>
                <c:formatCode>0.00%</c:formatCode>
                <c:ptCount val="3"/>
                <c:pt idx="0">
                  <c:v>0.12266666666666667</c:v>
                </c:pt>
                <c:pt idx="1">
                  <c:v>8.6666666666666656E-2</c:v>
                </c:pt>
                <c:pt idx="2">
                  <c:v>0.15333333333333335</c:v>
                </c:pt>
              </c:numCache>
            </c:numRef>
          </c:val>
          <c:extLst xmlns:c15="http://schemas.microsoft.com/office/drawing/2012/chart">
            <c:ext xmlns:c16="http://schemas.microsoft.com/office/drawing/2014/chart" uri="{C3380CC4-5D6E-409C-BE32-E72D297353CC}">
              <c16:uniqueId val="{00000014-23CC-4AB9-A6AF-9A923C873415}"/>
            </c:ext>
          </c:extLst>
        </c:ser>
        <c:ser>
          <c:idx val="3"/>
          <c:order val="3"/>
          <c:tx>
            <c:strRef>
              <c:f>privreq_risklevel!$B$67</c:f>
              <c:strCache>
                <c:ptCount val="1"/>
                <c:pt idx="0">
                  <c:v>SEVERIDAD BAJA</c:v>
                </c:pt>
              </c:strCache>
            </c:strRef>
          </c:tx>
          <c:spPr>
            <a:solidFill>
              <a:schemeClr val="accent1">
                <a:lumMod val="60000"/>
              </a:schemeClr>
            </a:solidFill>
            <a:ln>
              <a:noFill/>
            </a:ln>
            <a:effectLst/>
          </c:spPr>
          <c:invertIfNegative val="0"/>
          <c:dLbls>
            <c:dLbl>
              <c:idx val="0"/>
              <c:layout>
                <c:manualLayout>
                  <c:x val="-1.4696295473406611E-2"/>
                  <c:y val="-0.09"/>
                </c:manualLayout>
              </c:layout>
              <c:numFmt formatCode="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3CC-4AB9-A6AF-9A923C873415}"/>
                </c:ext>
              </c:extLst>
            </c:dLbl>
            <c:dLbl>
              <c:idx val="1"/>
              <c:layout>
                <c:manualLayout>
                  <c:x val="4.0770368087515045E-2"/>
                  <c:y val="-6.833333333333345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23CC-4AB9-A6AF-9A923C873415}"/>
                </c:ext>
              </c:extLst>
            </c:dLbl>
            <c:dLbl>
              <c:idx val="2"/>
              <c:layout>
                <c:manualLayout>
                  <c:x val="-8.2962958317617963E-2"/>
                  <c:y val="-7.166666666666668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3CC-4AB9-A6AF-9A923C873415}"/>
                </c:ext>
              </c:extLst>
            </c:dLbl>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privreq_risklevel!$C$63:$E$63</c:f>
              <c:strCache>
                <c:ptCount val="3"/>
                <c:pt idx="0">
                  <c:v>ALTOS</c:v>
                </c:pt>
                <c:pt idx="1">
                  <c:v>BAJOS</c:v>
                </c:pt>
                <c:pt idx="2">
                  <c:v>NO REQUERIDOS</c:v>
                </c:pt>
              </c:strCache>
            </c:strRef>
          </c:cat>
          <c:val>
            <c:numRef>
              <c:f>privreq_risklevel!$C$67:$E$67</c:f>
              <c:numCache>
                <c:formatCode>0.00%</c:formatCode>
                <c:ptCount val="3"/>
                <c:pt idx="0">
                  <c:v>1.8666666666666668E-2</c:v>
                </c:pt>
                <c:pt idx="1">
                  <c:v>6.6666666666666662E-3</c:v>
                </c:pt>
                <c:pt idx="2">
                  <c:v>2.6666666666666666E-3</c:v>
                </c:pt>
              </c:numCache>
            </c:numRef>
          </c:val>
          <c:extLst>
            <c:ext xmlns:c16="http://schemas.microsoft.com/office/drawing/2014/chart" uri="{C3380CC4-5D6E-409C-BE32-E72D297353CC}">
              <c16:uniqueId val="{00000021-23CC-4AB9-A6AF-9A923C873415}"/>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4"/>
                <c:order val="4"/>
                <c:tx>
                  <c:strRef>
                    <c:extLst>
                      <c:ext uri="{02D57815-91ED-43cb-92C2-25804820EDAC}">
                        <c15:formulaRef>
                          <c15:sqref>privreq_risklevel!$B$68</c15:sqref>
                        </c15:formulaRef>
                      </c:ext>
                    </c:extLst>
                    <c:strCache>
                      <c:ptCount val="1"/>
                      <c:pt idx="0">
                        <c:v>NINGUNA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privreq_risklevel!$C$63:$E$63</c15:sqref>
                        </c15:formulaRef>
                      </c:ext>
                    </c:extLst>
                    <c:strCache>
                      <c:ptCount val="3"/>
                      <c:pt idx="0">
                        <c:v>ALTOS</c:v>
                      </c:pt>
                      <c:pt idx="1">
                        <c:v>BAJOS</c:v>
                      </c:pt>
                      <c:pt idx="2">
                        <c:v>NO REQUERIDOS</c:v>
                      </c:pt>
                    </c:strCache>
                  </c:strRef>
                </c:cat>
                <c:val>
                  <c:numRef>
                    <c:extLst>
                      <c:ext uri="{02D57815-91ED-43cb-92C2-25804820EDAC}">
                        <c15:formulaRef>
                          <c15:sqref>privreq_risklevel!$C$68:$E$68</c15:sqref>
                        </c15:formulaRef>
                      </c:ext>
                    </c:extLst>
                    <c:numCache>
                      <c:formatCode>0.00%</c:formatCode>
                      <c:ptCount val="3"/>
                      <c:pt idx="0">
                        <c:v>0</c:v>
                      </c:pt>
                      <c:pt idx="1">
                        <c:v>0</c:v>
                      </c:pt>
                      <c:pt idx="2">
                        <c:v>0</c:v>
                      </c:pt>
                    </c:numCache>
                  </c:numRef>
                </c:val>
                <c:extLst>
                  <c:ext xmlns:c16="http://schemas.microsoft.com/office/drawing/2014/chart" uri="{C3380CC4-5D6E-409C-BE32-E72D297353CC}">
                    <c16:uniqueId val="{0000002E-23CC-4AB9-A6AF-9A923C873415}"/>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privreq_risklevel!$B$69</c15:sqref>
                        </c15:formulaRef>
                      </c:ext>
                    </c:extLst>
                    <c:strCache>
                      <c:ptCount val="1"/>
                      <c:pt idx="0">
                        <c:v>TOTAL </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privreq_risklevel!$C$63:$E$63</c15:sqref>
                        </c15:formulaRef>
                      </c:ext>
                    </c:extLst>
                    <c:strCache>
                      <c:ptCount val="3"/>
                      <c:pt idx="0">
                        <c:v>ALTOS</c:v>
                      </c:pt>
                      <c:pt idx="1">
                        <c:v>BAJOS</c:v>
                      </c:pt>
                      <c:pt idx="2">
                        <c:v>NO REQUERIDOS</c:v>
                      </c:pt>
                    </c:strCache>
                  </c:strRef>
                </c:cat>
                <c:val>
                  <c:numRef>
                    <c:extLst xmlns:c15="http://schemas.microsoft.com/office/drawing/2012/chart">
                      <c:ext xmlns:c15="http://schemas.microsoft.com/office/drawing/2012/chart" uri="{02D57815-91ED-43cb-92C2-25804820EDAC}">
                        <c15:formulaRef>
                          <c15:sqref>privreq_risklevel!$C$69:$E$69</c15:sqref>
                        </c15:formulaRef>
                      </c:ext>
                    </c:extLst>
                    <c:numCache>
                      <c:formatCode>0.00%</c:formatCode>
                      <c:ptCount val="3"/>
                      <c:pt idx="0">
                        <c:v>0.19066666666666668</c:v>
                      </c:pt>
                      <c:pt idx="1">
                        <c:v>0.17199999999999999</c:v>
                      </c:pt>
                      <c:pt idx="2">
                        <c:v>0.63733333333333342</c:v>
                      </c:pt>
                    </c:numCache>
                  </c:numRef>
                </c:val>
                <c:extLst xmlns:c15="http://schemas.microsoft.com/office/drawing/2012/chart">
                  <c:ext xmlns:c16="http://schemas.microsoft.com/office/drawing/2014/chart" uri="{C3380CC4-5D6E-409C-BE32-E72D297353CC}">
                    <c16:uniqueId val="{0000002F-23CC-4AB9-A6AF-9A923C873415}"/>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s-ES" sz="2400" b="1">
                <a:latin typeface="+mj-lt"/>
              </a:rPr>
              <a:t>RELACIÓN IMPACTO DE CONFIDENCIALIDAD/SEVERIDAD BASE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confidentiality_risklevel!$B$64</c:f>
              <c:strCache>
                <c:ptCount val="1"/>
                <c:pt idx="0">
                  <c:v>SEVERIDAD CRÍTICA</c:v>
                </c:pt>
              </c:strCache>
            </c:strRef>
          </c:tx>
          <c:spPr>
            <a:solidFill>
              <a:schemeClr val="accent1"/>
            </a:solidFill>
            <a:ln>
              <a:noFill/>
            </a:ln>
            <a:effectLst/>
          </c:spPr>
          <c:invertIfNegative val="0"/>
          <c:dLbls>
            <c:dLbl>
              <c:idx val="0"/>
              <c:layout>
                <c:manualLayout>
                  <c:x val="1.3475608819536696E-3"/>
                  <c:y val="-2.5000000000000001E-2"/>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E46-4527-9248-C08F9F62E9A1}"/>
                </c:ext>
              </c:extLst>
            </c:dLbl>
            <c:dLbl>
              <c:idx val="1"/>
              <c:layout>
                <c:manualLayout>
                  <c:x val="-7.5864357138969676E-2"/>
                  <c:y val="-2.5000000000000001E-2"/>
                </c:manualLayout>
              </c:layout>
              <c:numFmt formatCode="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E46-4527-9248-C08F9F62E9A1}"/>
                </c:ext>
              </c:extLst>
            </c:dLbl>
            <c:dLbl>
              <c:idx val="2"/>
              <c:layout>
                <c:manualLayout>
                  <c:x val="0.12008456126541082"/>
                  <c:y val="-0.13"/>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E46-4527-9248-C08F9F62E9A1}"/>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confidentiality_risklevel!$C$63:$E$63</c:f>
              <c:strCache>
                <c:ptCount val="3"/>
                <c:pt idx="0">
                  <c:v>ALTO</c:v>
                </c:pt>
                <c:pt idx="1">
                  <c:v>BAJO</c:v>
                </c:pt>
                <c:pt idx="2">
                  <c:v>NO IMPACTO</c:v>
                </c:pt>
              </c:strCache>
            </c:strRef>
          </c:cat>
          <c:val>
            <c:numRef>
              <c:f>confidentiality_risklevel!$C$64:$E$64</c:f>
              <c:numCache>
                <c:formatCode>0.00%</c:formatCode>
                <c:ptCount val="3"/>
                <c:pt idx="0">
                  <c:v>0.16533333333333336</c:v>
                </c:pt>
                <c:pt idx="1">
                  <c:v>0</c:v>
                </c:pt>
                <c:pt idx="2">
                  <c:v>2.6666666666666666E-3</c:v>
                </c:pt>
              </c:numCache>
            </c:numRef>
          </c:val>
          <c:extLst>
            <c:ext xmlns:c16="http://schemas.microsoft.com/office/drawing/2014/chart" uri="{C3380CC4-5D6E-409C-BE32-E72D297353CC}">
              <c16:uniqueId val="{00000002-1E46-4527-9248-C08F9F62E9A1}"/>
            </c:ext>
          </c:extLst>
        </c:ser>
        <c:ser>
          <c:idx val="1"/>
          <c:order val="1"/>
          <c:tx>
            <c:strRef>
              <c:f>confidentiality_risklevel!$B$65</c:f>
              <c:strCache>
                <c:ptCount val="1"/>
                <c:pt idx="0">
                  <c:v>SEVERIDAD ALTA</c:v>
                </c:pt>
              </c:strCache>
            </c:strRef>
          </c:tx>
          <c:spPr>
            <a:solidFill>
              <a:schemeClr val="accent3"/>
            </a:solidFill>
            <a:ln>
              <a:noFill/>
            </a:ln>
            <a:effectLst/>
          </c:spPr>
          <c:invertIfNegative val="0"/>
          <c:dLbls>
            <c:dLbl>
              <c:idx val="1"/>
              <c:layout>
                <c:manualLayout>
                  <c:x val="-8.8513033420983683E-2"/>
                  <c:y val="-0.11166666666666679"/>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E46-4527-9248-C08F9F62E9A1}"/>
                </c:ext>
              </c:extLst>
            </c:dLbl>
            <c:dLbl>
              <c:idx val="2"/>
              <c:layout>
                <c:manualLayout>
                  <c:x val="-0.11275545658724044"/>
                  <c:y val="-9.666666666666679E-2"/>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E46-4527-9248-C08F9F62E9A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confidentiality_risklevel!$C$63:$E$63</c:f>
              <c:strCache>
                <c:ptCount val="3"/>
                <c:pt idx="0">
                  <c:v>ALTO</c:v>
                </c:pt>
                <c:pt idx="1">
                  <c:v>BAJO</c:v>
                </c:pt>
                <c:pt idx="2">
                  <c:v>NO IMPACTO</c:v>
                </c:pt>
              </c:strCache>
            </c:strRef>
          </c:cat>
          <c:val>
            <c:numRef>
              <c:f>confidentiality_risklevel!$C$65:$E$65</c:f>
              <c:numCache>
                <c:formatCode>0.00%</c:formatCode>
                <c:ptCount val="3"/>
                <c:pt idx="0">
                  <c:v>0.39733333333333332</c:v>
                </c:pt>
                <c:pt idx="1">
                  <c:v>1.6E-2</c:v>
                </c:pt>
                <c:pt idx="2">
                  <c:v>2.7999999999999997E-2</c:v>
                </c:pt>
              </c:numCache>
            </c:numRef>
          </c:val>
          <c:extLst>
            <c:ext xmlns:c16="http://schemas.microsoft.com/office/drawing/2014/chart" uri="{C3380CC4-5D6E-409C-BE32-E72D297353CC}">
              <c16:uniqueId val="{00000003-1E46-4527-9248-C08F9F62E9A1}"/>
            </c:ext>
          </c:extLst>
        </c:ser>
        <c:ser>
          <c:idx val="2"/>
          <c:order val="2"/>
          <c:tx>
            <c:strRef>
              <c:f>confidentiality_risklevel!$B$66</c:f>
              <c:strCache>
                <c:ptCount val="1"/>
                <c:pt idx="0">
                  <c:v>SEVERIDAD MEDIA</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confidentiality_risklevel!$C$63:$E$63</c:f>
              <c:strCache>
                <c:ptCount val="3"/>
                <c:pt idx="0">
                  <c:v>ALTO</c:v>
                </c:pt>
                <c:pt idx="1">
                  <c:v>BAJO</c:v>
                </c:pt>
                <c:pt idx="2">
                  <c:v>NO IMPACTO</c:v>
                </c:pt>
              </c:strCache>
            </c:strRef>
          </c:cat>
          <c:val>
            <c:numRef>
              <c:f>confidentiality_risklevel!$C$66:$E$66</c:f>
              <c:numCache>
                <c:formatCode>0.00%</c:formatCode>
                <c:ptCount val="3"/>
                <c:pt idx="0">
                  <c:v>0.10800000000000001</c:v>
                </c:pt>
                <c:pt idx="1">
                  <c:v>0.16800000000000001</c:v>
                </c:pt>
                <c:pt idx="2">
                  <c:v>8.6666666666666656E-2</c:v>
                </c:pt>
              </c:numCache>
            </c:numRef>
          </c:val>
          <c:extLst xmlns:c15="http://schemas.microsoft.com/office/drawing/2012/chart">
            <c:ext xmlns:c16="http://schemas.microsoft.com/office/drawing/2014/chart" uri="{C3380CC4-5D6E-409C-BE32-E72D297353CC}">
              <c16:uniqueId val="{00000004-1E46-4527-9248-C08F9F62E9A1}"/>
            </c:ext>
          </c:extLst>
        </c:ser>
        <c:ser>
          <c:idx val="3"/>
          <c:order val="3"/>
          <c:tx>
            <c:strRef>
              <c:f>confidentiality_risklevel!$B$67</c:f>
              <c:strCache>
                <c:ptCount val="1"/>
                <c:pt idx="0">
                  <c:v>SEVERIDAD BAJA</c:v>
                </c:pt>
              </c:strCache>
            </c:strRef>
          </c:tx>
          <c:spPr>
            <a:solidFill>
              <a:schemeClr val="accent1">
                <a:lumMod val="60000"/>
              </a:schemeClr>
            </a:solidFill>
            <a:ln>
              <a:noFill/>
            </a:ln>
            <a:effectLst/>
          </c:spPr>
          <c:invertIfNegative val="0"/>
          <c:dLbls>
            <c:dLbl>
              <c:idx val="0"/>
              <c:layout>
                <c:manualLayout>
                  <c:x val="-5.3596930139471415E-2"/>
                  <c:y val="-2.5000000000000001E-2"/>
                </c:manualLayout>
              </c:layout>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E46-4527-9248-C08F9F62E9A1}"/>
                </c:ext>
              </c:extLst>
            </c:dLbl>
            <c:dLbl>
              <c:idx val="1"/>
              <c:layout>
                <c:manualLayout>
                  <c:x val="4.0770368087515045E-2"/>
                  <c:y val="-6.8333333333333454E-2"/>
                </c:manualLayout>
              </c:layout>
              <c:numFmt formatCode="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E46-4527-9248-C08F9F62E9A1}"/>
                </c:ext>
              </c:extLst>
            </c:dLbl>
            <c:dLbl>
              <c:idx val="2"/>
              <c:layout>
                <c:manualLayout>
                  <c:x val="-1.474592777453684E-2"/>
                  <c:y val="-8.0000000000000127E-2"/>
                </c:manualLayout>
              </c:layout>
              <c:numFmt formatCode="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E46-4527-9248-C08F9F62E9A1}"/>
                </c:ext>
              </c:extLst>
            </c:dLbl>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confidentiality_risklevel!$C$63:$E$63</c:f>
              <c:strCache>
                <c:ptCount val="3"/>
                <c:pt idx="0">
                  <c:v>ALTO</c:v>
                </c:pt>
                <c:pt idx="1">
                  <c:v>BAJO</c:v>
                </c:pt>
                <c:pt idx="2">
                  <c:v>NO IMPACTO</c:v>
                </c:pt>
              </c:strCache>
            </c:strRef>
          </c:cat>
          <c:val>
            <c:numRef>
              <c:f>confidentiality_risklevel!$C$67:$E$67</c:f>
              <c:numCache>
                <c:formatCode>0.00%</c:formatCode>
                <c:ptCount val="3"/>
                <c:pt idx="0">
                  <c:v>0</c:v>
                </c:pt>
                <c:pt idx="1">
                  <c:v>1.0666666666666666E-2</c:v>
                </c:pt>
                <c:pt idx="2">
                  <c:v>1.7333333333333333E-2</c:v>
                </c:pt>
              </c:numCache>
            </c:numRef>
          </c:val>
          <c:extLst>
            <c:ext xmlns:c16="http://schemas.microsoft.com/office/drawing/2014/chart" uri="{C3380CC4-5D6E-409C-BE32-E72D297353CC}">
              <c16:uniqueId val="{00000008-1E46-4527-9248-C08F9F62E9A1}"/>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4"/>
                <c:order val="4"/>
                <c:tx>
                  <c:strRef>
                    <c:extLst>
                      <c:ext uri="{02D57815-91ED-43cb-92C2-25804820EDAC}">
                        <c15:formulaRef>
                          <c15:sqref>confidentiality_risklevel!$B$68</c15:sqref>
                        </c15:formulaRef>
                      </c:ext>
                    </c:extLst>
                    <c:strCache>
                      <c:ptCount val="1"/>
                      <c:pt idx="0">
                        <c:v>NINGUNA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confidentiality_risklevel!$C$63:$E$63</c15:sqref>
                        </c15:formulaRef>
                      </c:ext>
                    </c:extLst>
                    <c:strCache>
                      <c:ptCount val="3"/>
                      <c:pt idx="0">
                        <c:v>ALTO</c:v>
                      </c:pt>
                      <c:pt idx="1">
                        <c:v>BAJO</c:v>
                      </c:pt>
                      <c:pt idx="2">
                        <c:v>NO IMPACTO</c:v>
                      </c:pt>
                    </c:strCache>
                  </c:strRef>
                </c:cat>
                <c:val>
                  <c:numRef>
                    <c:extLst>
                      <c:ext uri="{02D57815-91ED-43cb-92C2-25804820EDAC}">
                        <c15:formulaRef>
                          <c15:sqref>confidentiality_risklevel!$C$68:$E$68</c15:sqref>
                        </c15:formulaRef>
                      </c:ext>
                    </c:extLst>
                    <c:numCache>
                      <c:formatCode>0.00%</c:formatCode>
                      <c:ptCount val="3"/>
                      <c:pt idx="0">
                        <c:v>0</c:v>
                      </c:pt>
                      <c:pt idx="1">
                        <c:v>0</c:v>
                      </c:pt>
                      <c:pt idx="2">
                        <c:v>0</c:v>
                      </c:pt>
                    </c:numCache>
                  </c:numRef>
                </c:val>
                <c:extLst>
                  <c:ext xmlns:c16="http://schemas.microsoft.com/office/drawing/2014/chart" uri="{C3380CC4-5D6E-409C-BE32-E72D297353CC}">
                    <c16:uniqueId val="{00000009-1E46-4527-9248-C08F9F62E9A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confidentiality_risklevel!$B$69</c15:sqref>
                        </c15:formulaRef>
                      </c:ext>
                    </c:extLst>
                    <c:strCache>
                      <c:ptCount val="1"/>
                      <c:pt idx="0">
                        <c:v>TOTAL </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confidentiality_risklevel!$C$63:$E$63</c15:sqref>
                        </c15:formulaRef>
                      </c:ext>
                    </c:extLst>
                    <c:strCache>
                      <c:ptCount val="3"/>
                      <c:pt idx="0">
                        <c:v>ALTO</c:v>
                      </c:pt>
                      <c:pt idx="1">
                        <c:v>BAJO</c:v>
                      </c:pt>
                      <c:pt idx="2">
                        <c:v>NO IMPACTO</c:v>
                      </c:pt>
                    </c:strCache>
                  </c:strRef>
                </c:cat>
                <c:val>
                  <c:numRef>
                    <c:extLst xmlns:c15="http://schemas.microsoft.com/office/drawing/2012/chart">
                      <c:ext xmlns:c15="http://schemas.microsoft.com/office/drawing/2012/chart" uri="{02D57815-91ED-43cb-92C2-25804820EDAC}">
                        <c15:formulaRef>
                          <c15:sqref>confidentiality_risklevel!$C$69:$E$69</c15:sqref>
                        </c15:formulaRef>
                      </c:ext>
                    </c:extLst>
                    <c:numCache>
                      <c:formatCode>0.00%</c:formatCode>
                      <c:ptCount val="3"/>
                      <c:pt idx="0">
                        <c:v>0.67066666666666663</c:v>
                      </c:pt>
                      <c:pt idx="1">
                        <c:v>0.19466666666666665</c:v>
                      </c:pt>
                      <c:pt idx="2">
                        <c:v>0.13466666666666666</c:v>
                      </c:pt>
                    </c:numCache>
                  </c:numRef>
                </c:val>
                <c:extLst xmlns:c15="http://schemas.microsoft.com/office/drawing/2012/chart">
                  <c:ext xmlns:c16="http://schemas.microsoft.com/office/drawing/2014/chart" uri="{C3380CC4-5D6E-409C-BE32-E72D297353CC}">
                    <c16:uniqueId val="{0000000A-1E46-4527-9248-C08F9F62E9A1}"/>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s-ES" sz="2400" b="1">
                <a:latin typeface="+mj-lt"/>
              </a:rPr>
              <a:t>RELACIÓN IMPACTO DE INTEGRIDAD/SEVERIDAD BASE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integrity_risklevel!$B$64</c:f>
              <c:strCache>
                <c:ptCount val="1"/>
                <c:pt idx="0">
                  <c:v>SEVERIDAD CRÍTICA</c:v>
                </c:pt>
              </c:strCache>
            </c:strRef>
          </c:tx>
          <c:spPr>
            <a:solidFill>
              <a:schemeClr val="accent1"/>
            </a:solidFill>
            <a:ln>
              <a:noFill/>
            </a:ln>
            <a:effectLst/>
          </c:spPr>
          <c:invertIfNegative val="0"/>
          <c:dLbls>
            <c:dLbl>
              <c:idx val="0"/>
              <c:layout>
                <c:manualLayout>
                  <c:x val="1.3475608819536696E-3"/>
                  <c:y val="-2.50000000000000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CC6-4FC1-9A08-A51EE84A283B}"/>
                </c:ext>
              </c:extLst>
            </c:dLbl>
            <c:dLbl>
              <c:idx val="1"/>
              <c:layout>
                <c:manualLayout>
                  <c:x val="0.12145769188870095"/>
                  <c:y val="-7.4999999999999997E-2"/>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C6-4FC1-9A08-A51EE84A283B}"/>
                </c:ext>
              </c:extLst>
            </c:dLbl>
            <c:dLbl>
              <c:idx val="2"/>
              <c:layout>
                <c:manualLayout>
                  <c:x val="0.12008456126541082"/>
                  <c:y val="-0.13"/>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C6-4FC1-9A08-A51EE84A283B}"/>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integrity_risklevel!$C$63:$E$63</c:f>
              <c:strCache>
                <c:ptCount val="3"/>
                <c:pt idx="0">
                  <c:v>ALTO</c:v>
                </c:pt>
                <c:pt idx="1">
                  <c:v>BAJO</c:v>
                </c:pt>
                <c:pt idx="2">
                  <c:v>NO IMPACTO</c:v>
                </c:pt>
              </c:strCache>
            </c:strRef>
          </c:cat>
          <c:val>
            <c:numRef>
              <c:f>integrity_risklevel!$C$64:$E$64</c:f>
              <c:numCache>
                <c:formatCode>0.00%</c:formatCode>
                <c:ptCount val="3"/>
                <c:pt idx="0">
                  <c:v>0.16</c:v>
                </c:pt>
                <c:pt idx="1">
                  <c:v>2.6666666666666666E-3</c:v>
                </c:pt>
                <c:pt idx="2">
                  <c:v>5.3333333333333332E-3</c:v>
                </c:pt>
              </c:numCache>
            </c:numRef>
          </c:val>
          <c:extLst>
            <c:ext xmlns:c16="http://schemas.microsoft.com/office/drawing/2014/chart" uri="{C3380CC4-5D6E-409C-BE32-E72D297353CC}">
              <c16:uniqueId val="{00000003-3CC6-4FC1-9A08-A51EE84A283B}"/>
            </c:ext>
          </c:extLst>
        </c:ser>
        <c:ser>
          <c:idx val="1"/>
          <c:order val="1"/>
          <c:tx>
            <c:strRef>
              <c:f>integrity_risklevel!$B$65</c:f>
              <c:strCache>
                <c:ptCount val="1"/>
                <c:pt idx="0">
                  <c:v>SEVERIDAD ALTA</c:v>
                </c:pt>
              </c:strCache>
            </c:strRef>
          </c:tx>
          <c:spPr>
            <a:solidFill>
              <a:schemeClr val="accent3"/>
            </a:solidFill>
            <a:ln>
              <a:noFill/>
            </a:ln>
            <a:effectLst/>
          </c:spPr>
          <c:invertIfNegative val="0"/>
          <c:dLbls>
            <c:dLbl>
              <c:idx val="1"/>
              <c:layout>
                <c:manualLayout>
                  <c:x val="-9.2459474401537095E-2"/>
                  <c:y val="-6.1666666666666668E-2"/>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C6-4FC1-9A08-A51EE84A283B}"/>
                </c:ext>
              </c:extLst>
            </c:dLbl>
            <c:dLbl>
              <c:idx val="2"/>
              <c:layout>
                <c:manualLayout>
                  <c:x val="-3.9464409805534126E-3"/>
                  <c:y val="1.1666666666666667E-2"/>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C6-4FC1-9A08-A51EE84A283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integrity_risklevel!$C$63:$E$63</c:f>
              <c:strCache>
                <c:ptCount val="3"/>
                <c:pt idx="0">
                  <c:v>ALTO</c:v>
                </c:pt>
                <c:pt idx="1">
                  <c:v>BAJO</c:v>
                </c:pt>
                <c:pt idx="2">
                  <c:v>NO IMPACTO</c:v>
                </c:pt>
              </c:strCache>
            </c:strRef>
          </c:cat>
          <c:val>
            <c:numRef>
              <c:f>integrity_risklevel!$C$65:$E$65</c:f>
              <c:numCache>
                <c:formatCode>0.00%</c:formatCode>
                <c:ptCount val="3"/>
                <c:pt idx="0">
                  <c:v>0.33066666666666672</c:v>
                </c:pt>
                <c:pt idx="1">
                  <c:v>2.2666666666666665E-2</c:v>
                </c:pt>
                <c:pt idx="2">
                  <c:v>8.8000000000000009E-2</c:v>
                </c:pt>
              </c:numCache>
            </c:numRef>
          </c:val>
          <c:extLst>
            <c:ext xmlns:c16="http://schemas.microsoft.com/office/drawing/2014/chart" uri="{C3380CC4-5D6E-409C-BE32-E72D297353CC}">
              <c16:uniqueId val="{00000006-3CC6-4FC1-9A08-A51EE84A283B}"/>
            </c:ext>
          </c:extLst>
        </c:ser>
        <c:ser>
          <c:idx val="2"/>
          <c:order val="2"/>
          <c:tx>
            <c:strRef>
              <c:f>integrity_risklevel!$B$66</c:f>
              <c:strCache>
                <c:ptCount val="1"/>
                <c:pt idx="0">
                  <c:v>SEVERIDAD MEDIA</c:v>
                </c:pt>
              </c:strCache>
            </c:strRef>
          </c:tx>
          <c:spPr>
            <a:solidFill>
              <a:schemeClr val="accent5"/>
            </a:solidFill>
            <a:ln>
              <a:noFill/>
            </a:ln>
            <a:effectLst/>
          </c:spPr>
          <c:invertIfNegative val="0"/>
          <c:dLbls>
            <c:dLbl>
              <c:idx val="1"/>
              <c:layout>
                <c:manualLayout>
                  <c:x val="-5.6377728293620184E-3"/>
                  <c:y val="1.666666666666544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CC6-4FC1-9A08-A51EE84A283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integrity_risklevel!$C$63:$E$63</c:f>
              <c:strCache>
                <c:ptCount val="3"/>
                <c:pt idx="0">
                  <c:v>ALTO</c:v>
                </c:pt>
                <c:pt idx="1">
                  <c:v>BAJO</c:v>
                </c:pt>
                <c:pt idx="2">
                  <c:v>NO IMPACTO</c:v>
                </c:pt>
              </c:strCache>
            </c:strRef>
          </c:cat>
          <c:val>
            <c:numRef>
              <c:f>integrity_risklevel!$C$66:$E$66</c:f>
              <c:numCache>
                <c:formatCode>0.00%</c:formatCode>
                <c:ptCount val="3"/>
                <c:pt idx="0">
                  <c:v>0.10800000000000001</c:v>
                </c:pt>
                <c:pt idx="1">
                  <c:v>0.15333333333333335</c:v>
                </c:pt>
                <c:pt idx="2">
                  <c:v>0.10133333333333333</c:v>
                </c:pt>
              </c:numCache>
            </c:numRef>
          </c:val>
          <c:extLst xmlns:c15="http://schemas.microsoft.com/office/drawing/2012/chart">
            <c:ext xmlns:c16="http://schemas.microsoft.com/office/drawing/2014/chart" uri="{C3380CC4-5D6E-409C-BE32-E72D297353CC}">
              <c16:uniqueId val="{00000007-3CC6-4FC1-9A08-A51EE84A283B}"/>
            </c:ext>
          </c:extLst>
        </c:ser>
        <c:ser>
          <c:idx val="3"/>
          <c:order val="3"/>
          <c:tx>
            <c:strRef>
              <c:f>integrity_risklevel!$B$67</c:f>
              <c:strCache>
                <c:ptCount val="1"/>
                <c:pt idx="0">
                  <c:v>SEVERIDAD BAJA</c:v>
                </c:pt>
              </c:strCache>
            </c:strRef>
          </c:tx>
          <c:spPr>
            <a:solidFill>
              <a:schemeClr val="accent1">
                <a:lumMod val="60000"/>
              </a:schemeClr>
            </a:solidFill>
            <a:ln>
              <a:noFill/>
            </a:ln>
            <a:effectLst/>
          </c:spPr>
          <c:invertIfNegative val="0"/>
          <c:dLbls>
            <c:dLbl>
              <c:idx val="0"/>
              <c:layout>
                <c:manualLayout>
                  <c:x val="-5.3596930139471415E-2"/>
                  <c:y val="-2.5000000000000001E-2"/>
                </c:manualLayout>
              </c:layout>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CC6-4FC1-9A08-A51EE84A283B}"/>
                </c:ext>
              </c:extLst>
            </c:dLbl>
            <c:dLbl>
              <c:idx val="1"/>
              <c:layout>
                <c:manualLayout>
                  <c:x val="4.0770368087515045E-2"/>
                  <c:y val="-6.8333333333333454E-2"/>
                </c:manualLayout>
              </c:layout>
              <c:numFmt formatCode="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CC6-4FC1-9A08-A51EE84A283B}"/>
                </c:ext>
              </c:extLst>
            </c:dLbl>
            <c:dLbl>
              <c:idx val="2"/>
              <c:layout>
                <c:manualLayout>
                  <c:x val="-1.474592777453684E-2"/>
                  <c:y val="-8.0000000000000127E-2"/>
                </c:manualLayout>
              </c:layout>
              <c:numFmt formatCode="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CC6-4FC1-9A08-A51EE84A283B}"/>
                </c:ext>
              </c:extLst>
            </c:dLbl>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integrity_risklevel!$C$63:$E$63</c:f>
              <c:strCache>
                <c:ptCount val="3"/>
                <c:pt idx="0">
                  <c:v>ALTO</c:v>
                </c:pt>
                <c:pt idx="1">
                  <c:v>BAJO</c:v>
                </c:pt>
                <c:pt idx="2">
                  <c:v>NO IMPACTO</c:v>
                </c:pt>
              </c:strCache>
            </c:strRef>
          </c:cat>
          <c:val>
            <c:numRef>
              <c:f>integrity_risklevel!$C$67:$E$67</c:f>
              <c:numCache>
                <c:formatCode>0.00%</c:formatCode>
                <c:ptCount val="3"/>
                <c:pt idx="0">
                  <c:v>0</c:v>
                </c:pt>
                <c:pt idx="1">
                  <c:v>2.1333333333333333E-2</c:v>
                </c:pt>
                <c:pt idx="2">
                  <c:v>6.6666666666666662E-3</c:v>
                </c:pt>
              </c:numCache>
            </c:numRef>
          </c:val>
          <c:extLst>
            <c:ext xmlns:c16="http://schemas.microsoft.com/office/drawing/2014/chart" uri="{C3380CC4-5D6E-409C-BE32-E72D297353CC}">
              <c16:uniqueId val="{0000000B-3CC6-4FC1-9A08-A51EE84A283B}"/>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4"/>
                <c:order val="4"/>
                <c:tx>
                  <c:strRef>
                    <c:extLst>
                      <c:ext uri="{02D57815-91ED-43cb-92C2-25804820EDAC}">
                        <c15:formulaRef>
                          <c15:sqref>integrity_risklevel!$B$68</c15:sqref>
                        </c15:formulaRef>
                      </c:ext>
                    </c:extLst>
                    <c:strCache>
                      <c:ptCount val="1"/>
                      <c:pt idx="0">
                        <c:v>NINGUNA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integrity_risklevel!$C$63:$E$63</c15:sqref>
                        </c15:formulaRef>
                      </c:ext>
                    </c:extLst>
                    <c:strCache>
                      <c:ptCount val="3"/>
                      <c:pt idx="0">
                        <c:v>ALTO</c:v>
                      </c:pt>
                      <c:pt idx="1">
                        <c:v>BAJO</c:v>
                      </c:pt>
                      <c:pt idx="2">
                        <c:v>NO IMPACTO</c:v>
                      </c:pt>
                    </c:strCache>
                  </c:strRef>
                </c:cat>
                <c:val>
                  <c:numRef>
                    <c:extLst>
                      <c:ext uri="{02D57815-91ED-43cb-92C2-25804820EDAC}">
                        <c15:formulaRef>
                          <c15:sqref>integrity_risklevel!$C$68:$E$68</c15:sqref>
                        </c15:formulaRef>
                      </c:ext>
                    </c:extLst>
                    <c:numCache>
                      <c:formatCode>0.00%</c:formatCode>
                      <c:ptCount val="3"/>
                      <c:pt idx="0">
                        <c:v>0</c:v>
                      </c:pt>
                      <c:pt idx="1">
                        <c:v>0</c:v>
                      </c:pt>
                      <c:pt idx="2">
                        <c:v>0</c:v>
                      </c:pt>
                    </c:numCache>
                  </c:numRef>
                </c:val>
                <c:extLst>
                  <c:ext xmlns:c16="http://schemas.microsoft.com/office/drawing/2014/chart" uri="{C3380CC4-5D6E-409C-BE32-E72D297353CC}">
                    <c16:uniqueId val="{0000000C-3CC6-4FC1-9A08-A51EE84A283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integrity_risklevel!$B$69</c15:sqref>
                        </c15:formulaRef>
                      </c:ext>
                    </c:extLst>
                    <c:strCache>
                      <c:ptCount val="1"/>
                      <c:pt idx="0">
                        <c:v>TOTAL </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integrity_risklevel!$C$63:$E$63</c15:sqref>
                        </c15:formulaRef>
                      </c:ext>
                    </c:extLst>
                    <c:strCache>
                      <c:ptCount val="3"/>
                      <c:pt idx="0">
                        <c:v>ALTO</c:v>
                      </c:pt>
                      <c:pt idx="1">
                        <c:v>BAJO</c:v>
                      </c:pt>
                      <c:pt idx="2">
                        <c:v>NO IMPACTO</c:v>
                      </c:pt>
                    </c:strCache>
                  </c:strRef>
                </c:cat>
                <c:val>
                  <c:numRef>
                    <c:extLst xmlns:c15="http://schemas.microsoft.com/office/drawing/2012/chart">
                      <c:ext xmlns:c15="http://schemas.microsoft.com/office/drawing/2012/chart" uri="{02D57815-91ED-43cb-92C2-25804820EDAC}">
                        <c15:formulaRef>
                          <c15:sqref>integrity_risklevel!$C$69:$E$69</c15:sqref>
                        </c15:formulaRef>
                      </c:ext>
                    </c:extLst>
                    <c:numCache>
                      <c:formatCode>0.00%</c:formatCode>
                      <c:ptCount val="3"/>
                      <c:pt idx="0">
                        <c:v>0.59866666666666668</c:v>
                      </c:pt>
                      <c:pt idx="1">
                        <c:v>0.20000000000000004</c:v>
                      </c:pt>
                      <c:pt idx="2">
                        <c:v>0.20133333333333331</c:v>
                      </c:pt>
                    </c:numCache>
                  </c:numRef>
                </c:val>
                <c:extLst xmlns:c15="http://schemas.microsoft.com/office/drawing/2012/chart">
                  <c:ext xmlns:c16="http://schemas.microsoft.com/office/drawing/2014/chart" uri="{C3380CC4-5D6E-409C-BE32-E72D297353CC}">
                    <c16:uniqueId val="{0000000D-3CC6-4FC1-9A08-A51EE84A283B}"/>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s-ES" sz="2400" b="1">
                <a:latin typeface="+mj-lt"/>
              </a:rPr>
              <a:t>RELACIÓN IMPACTO DE DISPONIBILIDAD/SEVERIDAD BASE 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availability_risklevel!$B$64</c:f>
              <c:strCache>
                <c:ptCount val="1"/>
                <c:pt idx="0">
                  <c:v>SEVERIDAD CRÍTICA</c:v>
                </c:pt>
              </c:strCache>
            </c:strRef>
          </c:tx>
          <c:spPr>
            <a:solidFill>
              <a:schemeClr val="accent1"/>
            </a:solidFill>
            <a:ln>
              <a:noFill/>
            </a:ln>
            <a:effectLst/>
          </c:spPr>
          <c:invertIfNegative val="0"/>
          <c:dLbls>
            <c:dLbl>
              <c:idx val="0"/>
              <c:layout>
                <c:manualLayout>
                  <c:x val="1.3475608819536696E-3"/>
                  <c:y val="-2.50000000000000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9B7-4257-A41A-A372B481497E}"/>
                </c:ext>
              </c:extLst>
            </c:dLbl>
            <c:dLbl>
              <c:idx val="1"/>
              <c:layout>
                <c:manualLayout>
                  <c:x val="0.12145769188870095"/>
                  <c:y val="-7.499999999999999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9B7-4257-A41A-A372B481497E}"/>
                </c:ext>
              </c:extLst>
            </c:dLbl>
            <c:dLbl>
              <c:idx val="2"/>
              <c:layout>
                <c:manualLayout>
                  <c:x val="0.12008456126541082"/>
                  <c:y val="-0.13"/>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9B7-4257-A41A-A372B481497E}"/>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availability_risklevel!$C$63:$E$63</c:f>
              <c:strCache>
                <c:ptCount val="3"/>
                <c:pt idx="0">
                  <c:v>ALTO</c:v>
                </c:pt>
                <c:pt idx="1">
                  <c:v>BAJO</c:v>
                </c:pt>
                <c:pt idx="2">
                  <c:v>NO IMPACTO</c:v>
                </c:pt>
              </c:strCache>
            </c:strRef>
          </c:cat>
          <c:val>
            <c:numRef>
              <c:f>availability_risklevel!$C$64:$E$64</c:f>
              <c:numCache>
                <c:formatCode>0.00%</c:formatCode>
                <c:ptCount val="3"/>
                <c:pt idx="0">
                  <c:v>0.14400000000000002</c:v>
                </c:pt>
                <c:pt idx="1">
                  <c:v>0.02</c:v>
                </c:pt>
                <c:pt idx="2">
                  <c:v>4.0000000000000001E-3</c:v>
                </c:pt>
              </c:numCache>
            </c:numRef>
          </c:val>
          <c:extLst>
            <c:ext xmlns:c16="http://schemas.microsoft.com/office/drawing/2014/chart" uri="{C3380CC4-5D6E-409C-BE32-E72D297353CC}">
              <c16:uniqueId val="{00000003-49B7-4257-A41A-A372B481497E}"/>
            </c:ext>
          </c:extLst>
        </c:ser>
        <c:ser>
          <c:idx val="1"/>
          <c:order val="1"/>
          <c:tx>
            <c:strRef>
              <c:f>availability_risklevel!$B$65</c:f>
              <c:strCache>
                <c:ptCount val="1"/>
                <c:pt idx="0">
                  <c:v>SEVERIDAD ALTA</c:v>
                </c:pt>
              </c:strCache>
            </c:strRef>
          </c:tx>
          <c:spPr>
            <a:solidFill>
              <a:schemeClr val="accent3"/>
            </a:solidFill>
            <a:ln>
              <a:noFill/>
            </a:ln>
            <a:effectLst/>
          </c:spPr>
          <c:invertIfNegative val="0"/>
          <c:dLbls>
            <c:dLbl>
              <c:idx val="1"/>
              <c:layout>
                <c:manualLayout>
                  <c:x val="-9.2459474401537095E-2"/>
                  <c:y val="-6.1666666666666668E-2"/>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9B7-4257-A41A-A372B481497E}"/>
                </c:ext>
              </c:extLst>
            </c:dLbl>
            <c:dLbl>
              <c:idx val="2"/>
              <c:layout>
                <c:manualLayout>
                  <c:x val="-5.6377728293621832E-3"/>
                  <c:y val="-3.3333333333334554E-3"/>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9B7-4257-A41A-A372B481497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availability_risklevel!$C$63:$E$63</c:f>
              <c:strCache>
                <c:ptCount val="3"/>
                <c:pt idx="0">
                  <c:v>ALTO</c:v>
                </c:pt>
                <c:pt idx="1">
                  <c:v>BAJO</c:v>
                </c:pt>
                <c:pt idx="2">
                  <c:v>NO IMPACTO</c:v>
                </c:pt>
              </c:strCache>
            </c:strRef>
          </c:cat>
          <c:val>
            <c:numRef>
              <c:f>availability_risklevel!$C$65:$E$65</c:f>
              <c:numCache>
                <c:formatCode>0.00%</c:formatCode>
                <c:ptCount val="3"/>
                <c:pt idx="0">
                  <c:v>0.35600000000000004</c:v>
                </c:pt>
                <c:pt idx="1">
                  <c:v>2.5333333333333333E-2</c:v>
                </c:pt>
                <c:pt idx="2">
                  <c:v>0.06</c:v>
                </c:pt>
              </c:numCache>
            </c:numRef>
          </c:val>
          <c:extLst>
            <c:ext xmlns:c16="http://schemas.microsoft.com/office/drawing/2014/chart" uri="{C3380CC4-5D6E-409C-BE32-E72D297353CC}">
              <c16:uniqueId val="{00000006-49B7-4257-A41A-A372B481497E}"/>
            </c:ext>
          </c:extLst>
        </c:ser>
        <c:ser>
          <c:idx val="2"/>
          <c:order val="2"/>
          <c:tx>
            <c:strRef>
              <c:f>availability_risklevel!$B$66</c:f>
              <c:strCache>
                <c:ptCount val="1"/>
                <c:pt idx="0">
                  <c:v>SEVERIDAD MEDIA</c:v>
                </c:pt>
              </c:strCache>
            </c:strRef>
          </c:tx>
          <c:spPr>
            <a:solidFill>
              <a:schemeClr val="accent5"/>
            </a:solidFill>
            <a:ln>
              <a:noFill/>
            </a:ln>
            <a:effectLst/>
          </c:spPr>
          <c:invertIfNegative val="0"/>
          <c:dLbls>
            <c:dLbl>
              <c:idx val="1"/>
              <c:layout>
                <c:manualLayout>
                  <c:x val="-5.6377728293620184E-3"/>
                  <c:y val="1.666666666666544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9B7-4257-A41A-A372B481497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availability_risklevel!$C$63:$E$63</c:f>
              <c:strCache>
                <c:ptCount val="3"/>
                <c:pt idx="0">
                  <c:v>ALTO</c:v>
                </c:pt>
                <c:pt idx="1">
                  <c:v>BAJO</c:v>
                </c:pt>
                <c:pt idx="2">
                  <c:v>NO IMPACTO</c:v>
                </c:pt>
              </c:strCache>
            </c:strRef>
          </c:cat>
          <c:val>
            <c:numRef>
              <c:f>availability_risklevel!$C$66:$E$66</c:f>
              <c:numCache>
                <c:formatCode>0.00%</c:formatCode>
                <c:ptCount val="3"/>
                <c:pt idx="0">
                  <c:v>7.2000000000000008E-2</c:v>
                </c:pt>
                <c:pt idx="1">
                  <c:v>9.3333333333333338E-2</c:v>
                </c:pt>
                <c:pt idx="2">
                  <c:v>0.19733333333333333</c:v>
                </c:pt>
              </c:numCache>
            </c:numRef>
          </c:val>
          <c:extLst xmlns:c15="http://schemas.microsoft.com/office/drawing/2012/chart">
            <c:ext xmlns:c16="http://schemas.microsoft.com/office/drawing/2014/chart" uri="{C3380CC4-5D6E-409C-BE32-E72D297353CC}">
              <c16:uniqueId val="{00000008-49B7-4257-A41A-A372B481497E}"/>
            </c:ext>
          </c:extLst>
        </c:ser>
        <c:ser>
          <c:idx val="3"/>
          <c:order val="3"/>
          <c:tx>
            <c:strRef>
              <c:f>availability_risklevel!$B$67</c:f>
              <c:strCache>
                <c:ptCount val="1"/>
                <c:pt idx="0">
                  <c:v>SEVERIDAD BAJA</c:v>
                </c:pt>
              </c:strCache>
            </c:strRef>
          </c:tx>
          <c:spPr>
            <a:solidFill>
              <a:schemeClr val="accent1">
                <a:lumMod val="60000"/>
              </a:schemeClr>
            </a:solidFill>
            <a:ln>
              <a:noFill/>
            </a:ln>
            <a:effectLst/>
          </c:spPr>
          <c:invertIfNegative val="0"/>
          <c:dLbls>
            <c:dLbl>
              <c:idx val="0"/>
              <c:layout>
                <c:manualLayout>
                  <c:x val="-5.3596930139471415E-2"/>
                  <c:y val="-2.5000000000000001E-2"/>
                </c:manualLayout>
              </c:layout>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9B7-4257-A41A-A372B481497E}"/>
                </c:ext>
              </c:extLst>
            </c:dLbl>
            <c:dLbl>
              <c:idx val="1"/>
              <c:layout>
                <c:manualLayout>
                  <c:x val="4.0770368087515045E-2"/>
                  <c:y val="-6.8333333333333454E-2"/>
                </c:manualLayout>
              </c:layout>
              <c:numFmt formatCode="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9B7-4257-A41A-A372B481497E}"/>
                </c:ext>
              </c:extLst>
            </c:dLbl>
            <c:dLbl>
              <c:idx val="2"/>
              <c:layout>
                <c:manualLayout>
                  <c:x val="-1.474592777453684E-2"/>
                  <c:y val="-8.0000000000000127E-2"/>
                </c:manualLayout>
              </c:layout>
              <c:numFmt formatCode="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9B7-4257-A41A-A372B481497E}"/>
                </c:ext>
              </c:extLst>
            </c:dLbl>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availability_risklevel!$C$63:$E$63</c:f>
              <c:strCache>
                <c:ptCount val="3"/>
                <c:pt idx="0">
                  <c:v>ALTO</c:v>
                </c:pt>
                <c:pt idx="1">
                  <c:v>BAJO</c:v>
                </c:pt>
                <c:pt idx="2">
                  <c:v>NO IMPACTO</c:v>
                </c:pt>
              </c:strCache>
            </c:strRef>
          </c:cat>
          <c:val>
            <c:numRef>
              <c:f>availability_risklevel!$C$67:$E$67</c:f>
              <c:numCache>
                <c:formatCode>0.00%</c:formatCode>
                <c:ptCount val="3"/>
                <c:pt idx="0">
                  <c:v>0</c:v>
                </c:pt>
                <c:pt idx="1">
                  <c:v>8.0000000000000002E-3</c:v>
                </c:pt>
                <c:pt idx="2">
                  <c:v>0.02</c:v>
                </c:pt>
              </c:numCache>
            </c:numRef>
          </c:val>
          <c:extLst>
            <c:ext xmlns:c16="http://schemas.microsoft.com/office/drawing/2014/chart" uri="{C3380CC4-5D6E-409C-BE32-E72D297353CC}">
              <c16:uniqueId val="{0000000C-49B7-4257-A41A-A372B481497E}"/>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4"/>
                <c:order val="4"/>
                <c:tx>
                  <c:strRef>
                    <c:extLst>
                      <c:ext uri="{02D57815-91ED-43cb-92C2-25804820EDAC}">
                        <c15:formulaRef>
                          <c15:sqref>availability_risklevel!$B$68</c15:sqref>
                        </c15:formulaRef>
                      </c:ext>
                    </c:extLst>
                    <c:strCache>
                      <c:ptCount val="1"/>
                      <c:pt idx="0">
                        <c:v>NINGUNA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availability_risklevel!$C$63:$E$63</c15:sqref>
                        </c15:formulaRef>
                      </c:ext>
                    </c:extLst>
                    <c:strCache>
                      <c:ptCount val="3"/>
                      <c:pt idx="0">
                        <c:v>ALTO</c:v>
                      </c:pt>
                      <c:pt idx="1">
                        <c:v>BAJO</c:v>
                      </c:pt>
                      <c:pt idx="2">
                        <c:v>NO IMPACTO</c:v>
                      </c:pt>
                    </c:strCache>
                  </c:strRef>
                </c:cat>
                <c:val>
                  <c:numRef>
                    <c:extLst>
                      <c:ext uri="{02D57815-91ED-43cb-92C2-25804820EDAC}">
                        <c15:formulaRef>
                          <c15:sqref>availability_risklevel!$C$68:$E$68</c15:sqref>
                        </c15:formulaRef>
                      </c:ext>
                    </c:extLst>
                    <c:numCache>
                      <c:formatCode>0.00%</c:formatCode>
                      <c:ptCount val="3"/>
                      <c:pt idx="0">
                        <c:v>0</c:v>
                      </c:pt>
                      <c:pt idx="1">
                        <c:v>0</c:v>
                      </c:pt>
                      <c:pt idx="2">
                        <c:v>0</c:v>
                      </c:pt>
                    </c:numCache>
                  </c:numRef>
                </c:val>
                <c:extLst>
                  <c:ext xmlns:c16="http://schemas.microsoft.com/office/drawing/2014/chart" uri="{C3380CC4-5D6E-409C-BE32-E72D297353CC}">
                    <c16:uniqueId val="{0000000D-49B7-4257-A41A-A372B481497E}"/>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availability_risklevel!$B$69</c15:sqref>
                        </c15:formulaRef>
                      </c:ext>
                    </c:extLst>
                    <c:strCache>
                      <c:ptCount val="1"/>
                      <c:pt idx="0">
                        <c:v>TOTAL </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availability_risklevel!$C$63:$E$63</c15:sqref>
                        </c15:formulaRef>
                      </c:ext>
                    </c:extLst>
                    <c:strCache>
                      <c:ptCount val="3"/>
                      <c:pt idx="0">
                        <c:v>ALTO</c:v>
                      </c:pt>
                      <c:pt idx="1">
                        <c:v>BAJO</c:v>
                      </c:pt>
                      <c:pt idx="2">
                        <c:v>NO IMPACTO</c:v>
                      </c:pt>
                    </c:strCache>
                  </c:strRef>
                </c:cat>
                <c:val>
                  <c:numRef>
                    <c:extLst xmlns:c15="http://schemas.microsoft.com/office/drawing/2012/chart">
                      <c:ext xmlns:c15="http://schemas.microsoft.com/office/drawing/2012/chart" uri="{02D57815-91ED-43cb-92C2-25804820EDAC}">
                        <c15:formulaRef>
                          <c15:sqref>availability_risklevel!$C$69:$E$69</c15:sqref>
                        </c15:formulaRef>
                      </c:ext>
                    </c:extLst>
                    <c:numCache>
                      <c:formatCode>0.00%</c:formatCode>
                      <c:ptCount val="3"/>
                      <c:pt idx="0">
                        <c:v>0.57200000000000006</c:v>
                      </c:pt>
                      <c:pt idx="1">
                        <c:v>0.14666666666666667</c:v>
                      </c:pt>
                      <c:pt idx="2">
                        <c:v>0.28133333333333332</c:v>
                      </c:pt>
                    </c:numCache>
                  </c:numRef>
                </c:val>
                <c:extLst xmlns:c15="http://schemas.microsoft.com/office/drawing/2012/chart">
                  <c:ext xmlns:c16="http://schemas.microsoft.com/office/drawing/2014/chart" uri="{C3380CC4-5D6E-409C-BE32-E72D297353CC}">
                    <c16:uniqueId val="{0000000E-49B7-4257-A41A-A372B481497E}"/>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s-ES" sz="2400" b="1">
                <a:latin typeface="+mj-lt"/>
              </a:rPr>
              <a:t>RELACIÓN IMPACTO DE CONFIDENCIALIDAD/INTEGRIDAD</a:t>
            </a:r>
            <a:r>
              <a:rPr lang="es-ES" sz="2400" b="1" baseline="0">
                <a:latin typeface="+mj-lt"/>
              </a:rPr>
              <a:t> </a:t>
            </a:r>
            <a:r>
              <a:rPr lang="es-ES" sz="2400" b="1">
                <a:latin typeface="+mj-lt"/>
              </a:rPr>
              <a:t>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confidentiality_integrity!$B$56</c:f>
              <c:strCache>
                <c:ptCount val="1"/>
                <c:pt idx="0">
                  <c:v>ALTO</c:v>
                </c:pt>
              </c:strCache>
            </c:strRef>
          </c:tx>
          <c:spPr>
            <a:solidFill>
              <a:schemeClr val="accent1"/>
            </a:solidFill>
            <a:ln>
              <a:noFill/>
            </a:ln>
            <a:effectLst/>
          </c:spPr>
          <c:invertIfNegative val="0"/>
          <c:dLbls>
            <c:dLbl>
              <c:idx val="0"/>
              <c:layout>
                <c:manualLayout>
                  <c:x val="1.3475608819536696E-3"/>
                  <c:y val="-2.50000000000000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EED-449B-B96A-75869EFBFC4B}"/>
                </c:ext>
              </c:extLst>
            </c:dLbl>
            <c:dLbl>
              <c:idx val="1"/>
              <c:layout>
                <c:manualLayout>
                  <c:x val="-9.4469007475864342E-2"/>
                  <c:y val="-0.10666666666666678"/>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ED-449B-B96A-75869EFBFC4B}"/>
                </c:ext>
              </c:extLst>
            </c:dLbl>
            <c:dLbl>
              <c:idx val="2"/>
              <c:layout>
                <c:manualLayout>
                  <c:x val="-5.6377728293621832E-3"/>
                  <c:y val="-3.3333333333333335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EED-449B-B96A-75869EFBFC4B}"/>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confidentiality_integrity!$C$55:$E$55</c:f>
              <c:strCache>
                <c:ptCount val="3"/>
                <c:pt idx="0">
                  <c:v>ALTO</c:v>
                </c:pt>
                <c:pt idx="1">
                  <c:v>BAJO</c:v>
                </c:pt>
                <c:pt idx="2">
                  <c:v>NO IMPACTO</c:v>
                </c:pt>
              </c:strCache>
            </c:strRef>
          </c:cat>
          <c:val>
            <c:numRef>
              <c:f>confidentiality_integrity!$C$56:$E$56</c:f>
              <c:numCache>
                <c:formatCode>0.00%</c:formatCode>
                <c:ptCount val="3"/>
                <c:pt idx="0">
                  <c:v>0.54266666666666663</c:v>
                </c:pt>
                <c:pt idx="1">
                  <c:v>2.6666666666666666E-3</c:v>
                </c:pt>
                <c:pt idx="2">
                  <c:v>5.333333333333333E-2</c:v>
                </c:pt>
              </c:numCache>
            </c:numRef>
          </c:val>
          <c:extLst>
            <c:ext xmlns:c16="http://schemas.microsoft.com/office/drawing/2014/chart" uri="{C3380CC4-5D6E-409C-BE32-E72D297353CC}">
              <c16:uniqueId val="{00000003-DEED-449B-B96A-75869EFBFC4B}"/>
            </c:ext>
          </c:extLst>
        </c:ser>
        <c:ser>
          <c:idx val="1"/>
          <c:order val="1"/>
          <c:tx>
            <c:strRef>
              <c:f>confidentiality_integrity!$B$57</c:f>
              <c:strCache>
                <c:ptCount val="1"/>
                <c:pt idx="0">
                  <c:v>BAJO</c:v>
                </c:pt>
              </c:strCache>
            </c:strRef>
          </c:tx>
          <c:spPr>
            <a:solidFill>
              <a:schemeClr val="accent3"/>
            </a:solidFill>
            <a:ln>
              <a:noFill/>
            </a:ln>
            <a:effectLst/>
          </c:spPr>
          <c:invertIfNegative val="0"/>
          <c:dLbls>
            <c:dLbl>
              <c:idx val="1"/>
              <c:layout>
                <c:manualLayout>
                  <c:x val="2.2551091317447244E-3"/>
                  <c:y val="0.01"/>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EED-449B-B96A-75869EFBFC4B}"/>
                </c:ext>
              </c:extLst>
            </c:dLbl>
            <c:dLbl>
              <c:idx val="2"/>
              <c:layout>
                <c:manualLayout>
                  <c:x val="3.8336855239661724E-2"/>
                  <c:y val="-6.666666666666667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EED-449B-B96A-75869EFBFC4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confidentiality_integrity!$C$55:$E$55</c:f>
              <c:strCache>
                <c:ptCount val="3"/>
                <c:pt idx="0">
                  <c:v>ALTO</c:v>
                </c:pt>
                <c:pt idx="1">
                  <c:v>BAJO</c:v>
                </c:pt>
                <c:pt idx="2">
                  <c:v>NO IMPACTO</c:v>
                </c:pt>
              </c:strCache>
            </c:strRef>
          </c:cat>
          <c:val>
            <c:numRef>
              <c:f>confidentiality_integrity!$C$57:$E$57</c:f>
              <c:numCache>
                <c:formatCode>0.00%</c:formatCode>
                <c:ptCount val="3"/>
                <c:pt idx="0">
                  <c:v>9.3333333333333341E-3</c:v>
                </c:pt>
                <c:pt idx="1">
                  <c:v>0.14666666666666667</c:v>
                </c:pt>
                <c:pt idx="2">
                  <c:v>4.4000000000000004E-2</c:v>
                </c:pt>
              </c:numCache>
            </c:numRef>
          </c:val>
          <c:extLst>
            <c:ext xmlns:c16="http://schemas.microsoft.com/office/drawing/2014/chart" uri="{C3380CC4-5D6E-409C-BE32-E72D297353CC}">
              <c16:uniqueId val="{00000006-DEED-449B-B96A-75869EFBFC4B}"/>
            </c:ext>
          </c:extLst>
        </c:ser>
        <c:ser>
          <c:idx val="2"/>
          <c:order val="2"/>
          <c:tx>
            <c:strRef>
              <c:f>confidentiality_integrity!$B$58</c:f>
              <c:strCache>
                <c:ptCount val="1"/>
                <c:pt idx="0">
                  <c:v>NO IMPACTO</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confidentiality_integrity!$C$55:$E$55</c:f>
              <c:strCache>
                <c:ptCount val="3"/>
                <c:pt idx="0">
                  <c:v>ALTO</c:v>
                </c:pt>
                <c:pt idx="1">
                  <c:v>BAJO</c:v>
                </c:pt>
                <c:pt idx="2">
                  <c:v>NO IMPACTO</c:v>
                </c:pt>
              </c:strCache>
            </c:strRef>
          </c:cat>
          <c:val>
            <c:numRef>
              <c:f>confidentiality_integrity!$C$58:$E$58</c:f>
              <c:numCache>
                <c:formatCode>0.00%</c:formatCode>
                <c:ptCount val="3"/>
                <c:pt idx="0">
                  <c:v>0.11866666666666667</c:v>
                </c:pt>
                <c:pt idx="1">
                  <c:v>4.533333333333333E-2</c:v>
                </c:pt>
                <c:pt idx="2">
                  <c:v>3.7333333333333336E-2</c:v>
                </c:pt>
              </c:numCache>
            </c:numRef>
          </c:val>
          <c:extLst xmlns:c15="http://schemas.microsoft.com/office/drawing/2012/chart">
            <c:ext xmlns:c16="http://schemas.microsoft.com/office/drawing/2014/chart" uri="{C3380CC4-5D6E-409C-BE32-E72D297353CC}">
              <c16:uniqueId val="{00000007-DEED-449B-B96A-75869EFBFC4B}"/>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3"/>
                <c:order val="3"/>
                <c:tx>
                  <c:strRef>
                    <c:extLst>
                      <c:ext uri="{02D57815-91ED-43cb-92C2-25804820EDAC}">
                        <c15:formulaRef>
                          <c15:sqref>confidentiality_integrity!$B$59</c15:sqref>
                        </c15:formulaRef>
                      </c:ext>
                    </c:extLst>
                    <c:strCache>
                      <c:ptCount val="1"/>
                      <c:pt idx="0">
                        <c:v>TOTAL </c:v>
                      </c:pt>
                    </c:strCache>
                  </c:strRef>
                </c:tx>
                <c:spPr>
                  <a:solidFill>
                    <a:schemeClr val="accent1">
                      <a:lumMod val="60000"/>
                    </a:schemeClr>
                  </a:solidFill>
                  <a:ln>
                    <a:noFill/>
                  </a:ln>
                  <a:effectLst/>
                </c:spPr>
                <c:invertIfNegative val="0"/>
                <c:dLbls>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confidentiality_integrity!$C$55:$E$55</c15:sqref>
                        </c15:formulaRef>
                      </c:ext>
                    </c:extLst>
                    <c:strCache>
                      <c:ptCount val="3"/>
                      <c:pt idx="0">
                        <c:v>ALTO</c:v>
                      </c:pt>
                      <c:pt idx="1">
                        <c:v>BAJO</c:v>
                      </c:pt>
                      <c:pt idx="2">
                        <c:v>NO IMPACTO</c:v>
                      </c:pt>
                    </c:strCache>
                  </c:strRef>
                </c:cat>
                <c:val>
                  <c:numRef>
                    <c:extLst>
                      <c:ext uri="{02D57815-91ED-43cb-92C2-25804820EDAC}">
                        <c15:formulaRef>
                          <c15:sqref>confidentiality_integrity!$C$59:$E$59</c15:sqref>
                        </c15:formulaRef>
                      </c:ext>
                    </c:extLst>
                    <c:numCache>
                      <c:formatCode>0.00%</c:formatCode>
                      <c:ptCount val="3"/>
                      <c:pt idx="0">
                        <c:v>0.67066666666666663</c:v>
                      </c:pt>
                      <c:pt idx="1">
                        <c:v>0.19466666666666668</c:v>
                      </c:pt>
                      <c:pt idx="2">
                        <c:v>0.13466666666666666</c:v>
                      </c:pt>
                    </c:numCache>
                  </c:numRef>
                </c:val>
                <c:extLst>
                  <c:ext xmlns:c16="http://schemas.microsoft.com/office/drawing/2014/chart" uri="{C3380CC4-5D6E-409C-BE32-E72D297353CC}">
                    <c16:uniqueId val="{0000000B-DEED-449B-B96A-75869EFBFC4B}"/>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s-ES" sz="2400" b="1">
                <a:latin typeface="+mj-lt"/>
              </a:rPr>
              <a:t>RELACIÓN IMPACTO DE CONFIDENCIALIDAD/DISPONIBILIDAD</a:t>
            </a:r>
            <a:r>
              <a:rPr lang="es-ES" sz="2400" b="1" baseline="0">
                <a:latin typeface="+mj-lt"/>
              </a:rPr>
              <a:t> </a:t>
            </a:r>
            <a:r>
              <a:rPr lang="es-ES" sz="2400" b="1">
                <a:latin typeface="+mj-lt"/>
              </a:rPr>
              <a:t>PARTE</a:t>
            </a:r>
            <a:r>
              <a:rPr lang="es-ES" sz="2400" b="1" baseline="0">
                <a:latin typeface="+mj-lt"/>
              </a:rPr>
              <a:t> IOT Y SMART HOME CONJUNTAS</a:t>
            </a:r>
            <a:endParaRPr lang="es-ES" sz="2400" b="1">
              <a:latin typeface="+mj-l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0"/>
          <c:order val="0"/>
          <c:tx>
            <c:strRef>
              <c:f>confidentiality_availability!$B$56</c:f>
              <c:strCache>
                <c:ptCount val="1"/>
                <c:pt idx="0">
                  <c:v>ALTO</c:v>
                </c:pt>
              </c:strCache>
            </c:strRef>
          </c:tx>
          <c:spPr>
            <a:solidFill>
              <a:schemeClr val="accent1"/>
            </a:solidFill>
            <a:ln>
              <a:noFill/>
            </a:ln>
            <a:effectLst/>
          </c:spPr>
          <c:invertIfNegative val="0"/>
          <c:dLbls>
            <c:dLbl>
              <c:idx val="0"/>
              <c:layout>
                <c:manualLayout>
                  <c:x val="1.3475608819536696E-3"/>
                  <c:y val="-2.500000000000000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580-404F-AE58-5CC99DA81592}"/>
                </c:ext>
              </c:extLst>
            </c:dLbl>
            <c:dLbl>
              <c:idx val="1"/>
              <c:layout>
                <c:manualLayout>
                  <c:x val="-8.5445702745012203E-2"/>
                  <c:y val="-7.8333333333333338E-2"/>
                </c:manualLayout>
              </c:layout>
              <c:numFmt formatCode="0.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80-404F-AE58-5CC99DA81592}"/>
                </c:ext>
              </c:extLst>
            </c:dLbl>
            <c:dLbl>
              <c:idx val="2"/>
              <c:layout>
                <c:manualLayout>
                  <c:x val="-5.6377728293621832E-3"/>
                  <c:y val="-3.3333333333333335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80-404F-AE58-5CC99DA81592}"/>
                </c:ext>
              </c:extLst>
            </c:dLbl>
            <c:numFmt formatCode="0%" sourceLinked="0"/>
            <c:spPr>
              <a:solidFill>
                <a:schemeClr val="accent1"/>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confidentiality_availability!$C$55:$E$55</c:f>
              <c:strCache>
                <c:ptCount val="3"/>
                <c:pt idx="0">
                  <c:v>ALTO</c:v>
                </c:pt>
                <c:pt idx="1">
                  <c:v>BAJO</c:v>
                </c:pt>
                <c:pt idx="2">
                  <c:v>NO IMPACTO</c:v>
                </c:pt>
              </c:strCache>
            </c:strRef>
          </c:cat>
          <c:val>
            <c:numRef>
              <c:f>confidentiality_availability!$C$56:$E$56</c:f>
              <c:numCache>
                <c:formatCode>0.00%</c:formatCode>
                <c:ptCount val="3"/>
                <c:pt idx="0">
                  <c:v>0.51333333333333331</c:v>
                </c:pt>
                <c:pt idx="1">
                  <c:v>4.0000000000000001E-3</c:v>
                </c:pt>
                <c:pt idx="2">
                  <c:v>5.4666666666666669E-2</c:v>
                </c:pt>
              </c:numCache>
            </c:numRef>
          </c:val>
          <c:extLst>
            <c:ext xmlns:c16="http://schemas.microsoft.com/office/drawing/2014/chart" uri="{C3380CC4-5D6E-409C-BE32-E72D297353CC}">
              <c16:uniqueId val="{00000003-0580-404F-AE58-5CC99DA81592}"/>
            </c:ext>
          </c:extLst>
        </c:ser>
        <c:ser>
          <c:idx val="1"/>
          <c:order val="1"/>
          <c:tx>
            <c:strRef>
              <c:f>confidentiality_availability!$B$57</c:f>
              <c:strCache>
                <c:ptCount val="1"/>
                <c:pt idx="0">
                  <c:v>BAJO</c:v>
                </c:pt>
              </c:strCache>
            </c:strRef>
          </c:tx>
          <c:spPr>
            <a:solidFill>
              <a:schemeClr val="accent3"/>
            </a:solidFill>
            <a:ln>
              <a:noFill/>
            </a:ln>
            <a:effectLst/>
          </c:spPr>
          <c:invertIfNegative val="0"/>
          <c:dLbls>
            <c:dLbl>
              <c:idx val="1"/>
              <c:layout>
                <c:manualLayout>
                  <c:x val="2.2551091317447244E-3"/>
                  <c:y val="0.01"/>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80-404F-AE58-5CC99DA81592}"/>
                </c:ext>
              </c:extLst>
            </c:dLbl>
            <c:dLbl>
              <c:idx val="2"/>
              <c:layout>
                <c:manualLayout>
                  <c:x val="-8.8352349420428578E-2"/>
                  <c:y val="-0.04"/>
                </c:manualLayout>
              </c:layout>
              <c:numFmt formatCode="0%" sourceLinked="0"/>
              <c:spPr>
                <a:solidFill>
                  <a:schemeClr val="accent3"/>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80-404F-AE58-5CC99DA8159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confidentiality_availability!$C$55:$E$55</c:f>
              <c:strCache>
                <c:ptCount val="3"/>
                <c:pt idx="0">
                  <c:v>ALTO</c:v>
                </c:pt>
                <c:pt idx="1">
                  <c:v>BAJO</c:v>
                </c:pt>
                <c:pt idx="2">
                  <c:v>NO IMPACTO</c:v>
                </c:pt>
              </c:strCache>
            </c:strRef>
          </c:cat>
          <c:val>
            <c:numRef>
              <c:f>confidentiality_availability!$C$57:$E$57</c:f>
              <c:numCache>
                <c:formatCode>0.00%</c:formatCode>
                <c:ptCount val="3"/>
                <c:pt idx="0">
                  <c:v>3.6000000000000004E-2</c:v>
                </c:pt>
                <c:pt idx="1">
                  <c:v>8.6666666666666656E-2</c:v>
                </c:pt>
                <c:pt idx="2">
                  <c:v>2.4E-2</c:v>
                </c:pt>
              </c:numCache>
            </c:numRef>
          </c:val>
          <c:extLst>
            <c:ext xmlns:c16="http://schemas.microsoft.com/office/drawing/2014/chart" uri="{C3380CC4-5D6E-409C-BE32-E72D297353CC}">
              <c16:uniqueId val="{00000006-0580-404F-AE58-5CC99DA81592}"/>
            </c:ext>
          </c:extLst>
        </c:ser>
        <c:ser>
          <c:idx val="2"/>
          <c:order val="2"/>
          <c:tx>
            <c:strRef>
              <c:f>confidentiality_availability!$B$58</c:f>
              <c:strCache>
                <c:ptCount val="1"/>
                <c:pt idx="0">
                  <c:v>NO IMPACTO</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confidentiality_availability!$C$55:$E$55</c:f>
              <c:strCache>
                <c:ptCount val="3"/>
                <c:pt idx="0">
                  <c:v>ALTO</c:v>
                </c:pt>
                <c:pt idx="1">
                  <c:v>BAJO</c:v>
                </c:pt>
                <c:pt idx="2">
                  <c:v>NO IMPACTO</c:v>
                </c:pt>
              </c:strCache>
            </c:strRef>
          </c:cat>
          <c:val>
            <c:numRef>
              <c:f>confidentiality_availability!$C$58:$E$58</c:f>
              <c:numCache>
                <c:formatCode>0.00%</c:formatCode>
                <c:ptCount val="3"/>
                <c:pt idx="0">
                  <c:v>0.12133333333333333</c:v>
                </c:pt>
                <c:pt idx="1">
                  <c:v>0.10400000000000001</c:v>
                </c:pt>
                <c:pt idx="2">
                  <c:v>5.5999999999999994E-2</c:v>
                </c:pt>
              </c:numCache>
            </c:numRef>
          </c:val>
          <c:extLst xmlns:c15="http://schemas.microsoft.com/office/drawing/2012/chart">
            <c:ext xmlns:c16="http://schemas.microsoft.com/office/drawing/2014/chart" uri="{C3380CC4-5D6E-409C-BE32-E72D297353CC}">
              <c16:uniqueId val="{00000007-0580-404F-AE58-5CC99DA81592}"/>
            </c:ext>
          </c:extLst>
        </c:ser>
        <c:dLbls>
          <c:dLblPos val="ctr"/>
          <c:showLegendKey val="0"/>
          <c:showVal val="1"/>
          <c:showCatName val="0"/>
          <c:showSerName val="0"/>
          <c:showPercent val="0"/>
          <c:showBubbleSize val="0"/>
        </c:dLbls>
        <c:gapWidth val="150"/>
        <c:overlap val="100"/>
        <c:axId val="1262439576"/>
        <c:axId val="1262437608"/>
        <c:extLst>
          <c:ext xmlns:c15="http://schemas.microsoft.com/office/drawing/2012/chart" uri="{02D57815-91ED-43cb-92C2-25804820EDAC}">
            <c15:filteredBarSeries>
              <c15:ser>
                <c:idx val="3"/>
                <c:order val="3"/>
                <c:tx>
                  <c:strRef>
                    <c:extLst>
                      <c:ext uri="{02D57815-91ED-43cb-92C2-25804820EDAC}">
                        <c15:formulaRef>
                          <c15:sqref>confidentiality_availability!$B$59</c15:sqref>
                        </c15:formulaRef>
                      </c:ext>
                    </c:extLst>
                    <c:strCache>
                      <c:ptCount val="1"/>
                      <c:pt idx="0">
                        <c:v>TOTAL </c:v>
                      </c:pt>
                    </c:strCache>
                  </c:strRef>
                </c:tx>
                <c:spPr>
                  <a:solidFill>
                    <a:schemeClr val="accent1">
                      <a:lumMod val="60000"/>
                    </a:schemeClr>
                  </a:solidFill>
                  <a:ln>
                    <a:noFill/>
                  </a:ln>
                  <a:effectLst/>
                </c:spPr>
                <c:invertIfNegative val="0"/>
                <c:dLbls>
                  <c:numFmt formatCode="0.0%" sourceLinked="0"/>
                  <c:spPr>
                    <a:solidFill>
                      <a:srgbClr val="264478"/>
                    </a:solid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j-lt"/>
                          <a:ea typeface="+mn-ea"/>
                          <a:cs typeface="+mn-cs"/>
                        </a:defRPr>
                      </a:pPr>
                      <a:endParaRPr lang="es-E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confidentiality_availability!$C$55:$E$55</c15:sqref>
                        </c15:formulaRef>
                      </c:ext>
                    </c:extLst>
                    <c:strCache>
                      <c:ptCount val="3"/>
                      <c:pt idx="0">
                        <c:v>ALTO</c:v>
                      </c:pt>
                      <c:pt idx="1">
                        <c:v>BAJO</c:v>
                      </c:pt>
                      <c:pt idx="2">
                        <c:v>NO IMPACTO</c:v>
                      </c:pt>
                    </c:strCache>
                  </c:strRef>
                </c:cat>
                <c:val>
                  <c:numRef>
                    <c:extLst>
                      <c:ext uri="{02D57815-91ED-43cb-92C2-25804820EDAC}">
                        <c15:formulaRef>
                          <c15:sqref>confidentiality_availability!$C$59:$E$59</c15:sqref>
                        </c15:formulaRef>
                      </c:ext>
                    </c:extLst>
                    <c:numCache>
                      <c:formatCode>0.00%</c:formatCode>
                      <c:ptCount val="3"/>
                      <c:pt idx="0">
                        <c:v>0.67066666666666663</c:v>
                      </c:pt>
                      <c:pt idx="1">
                        <c:v>0.19466666666666665</c:v>
                      </c:pt>
                      <c:pt idx="2">
                        <c:v>0.13466666666666666</c:v>
                      </c:pt>
                    </c:numCache>
                  </c:numRef>
                </c:val>
                <c:extLst>
                  <c:ext xmlns:c16="http://schemas.microsoft.com/office/drawing/2014/chart" uri="{C3380CC4-5D6E-409C-BE32-E72D297353CC}">
                    <c16:uniqueId val="{00000008-0580-404F-AE58-5CC99DA81592}"/>
                  </c:ext>
                </c:extLst>
              </c15:ser>
            </c15:filteredBarSeries>
          </c:ext>
        </c:extLst>
      </c:barChart>
      <c:catAx>
        <c:axId val="1262439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solidFill>
                <a:latin typeface="+mn-lt"/>
                <a:ea typeface="+mn-ea"/>
                <a:cs typeface="+mn-cs"/>
              </a:defRPr>
            </a:pPr>
            <a:endParaRPr lang="es-ES"/>
          </a:p>
        </c:txPr>
        <c:crossAx val="1262437608"/>
        <c:crosses val="autoZero"/>
        <c:auto val="1"/>
        <c:lblAlgn val="ctr"/>
        <c:lblOffset val="100"/>
        <c:noMultiLvlLbl val="0"/>
      </c:catAx>
      <c:valAx>
        <c:axId val="1262437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solidFill>
                <a:latin typeface="+mj-lt"/>
                <a:ea typeface="+mn-ea"/>
                <a:cs typeface="+mn-cs"/>
              </a:defRPr>
            </a:pPr>
            <a:endParaRPr lang="es-ES"/>
          </a:p>
        </c:txPr>
        <c:crossAx val="1262439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47624</xdr:colOff>
      <xdr:row>109</xdr:row>
      <xdr:rowOff>0</xdr:rowOff>
    </xdr:from>
    <xdr:to>
      <xdr:col>4</xdr:col>
      <xdr:colOff>2762250</xdr:colOff>
      <xdr:row>149</xdr:row>
      <xdr:rowOff>0</xdr:rowOff>
    </xdr:to>
    <xdr:graphicFrame macro="">
      <xdr:nvGraphicFramePr>
        <xdr:cNvPr id="5" name="Gráfico 4">
          <a:extLst>
            <a:ext uri="{FF2B5EF4-FFF2-40B4-BE49-F238E27FC236}">
              <a16:creationId xmlns:a16="http://schemas.microsoft.com/office/drawing/2014/main" id="{4051574A-E833-931B-6500-76FDB1698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47624</xdr:colOff>
      <xdr:row>60</xdr:row>
      <xdr:rowOff>0</xdr:rowOff>
    </xdr:from>
    <xdr:to>
      <xdr:col>3</xdr:col>
      <xdr:colOff>6048375</xdr:colOff>
      <xdr:row>100</xdr:row>
      <xdr:rowOff>0</xdr:rowOff>
    </xdr:to>
    <xdr:graphicFrame macro="">
      <xdr:nvGraphicFramePr>
        <xdr:cNvPr id="2" name="Gráfico 1">
          <a:extLst>
            <a:ext uri="{FF2B5EF4-FFF2-40B4-BE49-F238E27FC236}">
              <a16:creationId xmlns:a16="http://schemas.microsoft.com/office/drawing/2014/main" id="{EBC8DC83-9403-4844-8199-255D25E50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47624</xdr:colOff>
      <xdr:row>60</xdr:row>
      <xdr:rowOff>0</xdr:rowOff>
    </xdr:from>
    <xdr:to>
      <xdr:col>3</xdr:col>
      <xdr:colOff>6048375</xdr:colOff>
      <xdr:row>100</xdr:row>
      <xdr:rowOff>0</xdr:rowOff>
    </xdr:to>
    <xdr:graphicFrame macro="">
      <xdr:nvGraphicFramePr>
        <xdr:cNvPr id="2" name="Gráfico 1">
          <a:extLst>
            <a:ext uri="{FF2B5EF4-FFF2-40B4-BE49-F238E27FC236}">
              <a16:creationId xmlns:a16="http://schemas.microsoft.com/office/drawing/2014/main" id="{89DC4695-CE23-4C2D-BE2A-5FC891C81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47624</xdr:colOff>
      <xdr:row>60</xdr:row>
      <xdr:rowOff>0</xdr:rowOff>
    </xdr:from>
    <xdr:to>
      <xdr:col>3</xdr:col>
      <xdr:colOff>6048375</xdr:colOff>
      <xdr:row>100</xdr:row>
      <xdr:rowOff>0</xdr:rowOff>
    </xdr:to>
    <xdr:graphicFrame macro="">
      <xdr:nvGraphicFramePr>
        <xdr:cNvPr id="2" name="Gráfico 1">
          <a:extLst>
            <a:ext uri="{FF2B5EF4-FFF2-40B4-BE49-F238E27FC236}">
              <a16:creationId xmlns:a16="http://schemas.microsoft.com/office/drawing/2014/main" id="{3C6E8E9F-F8BD-4333-ACFC-F0230EC86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47624</xdr:colOff>
      <xdr:row>60</xdr:row>
      <xdr:rowOff>0</xdr:rowOff>
    </xdr:from>
    <xdr:to>
      <xdr:col>3</xdr:col>
      <xdr:colOff>6048375</xdr:colOff>
      <xdr:row>100</xdr:row>
      <xdr:rowOff>0</xdr:rowOff>
    </xdr:to>
    <xdr:graphicFrame macro="">
      <xdr:nvGraphicFramePr>
        <xdr:cNvPr id="2" name="Gráfico 1">
          <a:extLst>
            <a:ext uri="{FF2B5EF4-FFF2-40B4-BE49-F238E27FC236}">
              <a16:creationId xmlns:a16="http://schemas.microsoft.com/office/drawing/2014/main" id="{AE090491-0416-47AB-9AEE-F133DBAEF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47624</xdr:colOff>
      <xdr:row>64</xdr:row>
      <xdr:rowOff>0</xdr:rowOff>
    </xdr:from>
    <xdr:to>
      <xdr:col>3</xdr:col>
      <xdr:colOff>6048375</xdr:colOff>
      <xdr:row>104</xdr:row>
      <xdr:rowOff>0</xdr:rowOff>
    </xdr:to>
    <xdr:graphicFrame macro="">
      <xdr:nvGraphicFramePr>
        <xdr:cNvPr id="2" name="Gráfico 1">
          <a:extLst>
            <a:ext uri="{FF2B5EF4-FFF2-40B4-BE49-F238E27FC236}">
              <a16:creationId xmlns:a16="http://schemas.microsoft.com/office/drawing/2014/main" id="{3E5A878F-A1F6-461F-B450-06F00A55E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746125</xdr:colOff>
      <xdr:row>91</xdr:row>
      <xdr:rowOff>0</xdr:rowOff>
    </xdr:from>
    <xdr:to>
      <xdr:col>2</xdr:col>
      <xdr:colOff>4762501</xdr:colOff>
      <xdr:row>91</xdr:row>
      <xdr:rowOff>0</xdr:rowOff>
    </xdr:to>
    <xdr:graphicFrame macro="">
      <xdr:nvGraphicFramePr>
        <xdr:cNvPr id="2" name="Gráfico 1">
          <a:extLst>
            <a:ext uri="{FF2B5EF4-FFF2-40B4-BE49-F238E27FC236}">
              <a16:creationId xmlns:a16="http://schemas.microsoft.com/office/drawing/2014/main" id="{4C486962-7F77-4E99-96BC-BB164196A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107155</xdr:colOff>
      <xdr:row>45</xdr:row>
      <xdr:rowOff>747712</xdr:rowOff>
    </xdr:from>
    <xdr:to>
      <xdr:col>3</xdr:col>
      <xdr:colOff>2143124</xdr:colOff>
      <xdr:row>76</xdr:row>
      <xdr:rowOff>119061</xdr:rowOff>
    </xdr:to>
    <xdr:graphicFrame macro="">
      <xdr:nvGraphicFramePr>
        <xdr:cNvPr id="3" name="Gráfico 2">
          <a:extLst>
            <a:ext uri="{FF2B5EF4-FFF2-40B4-BE49-F238E27FC236}">
              <a16:creationId xmlns:a16="http://schemas.microsoft.com/office/drawing/2014/main" id="{A311FA2A-AB59-4B23-BD9D-C2791060E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746125</xdr:colOff>
      <xdr:row>92</xdr:row>
      <xdr:rowOff>0</xdr:rowOff>
    </xdr:from>
    <xdr:to>
      <xdr:col>2</xdr:col>
      <xdr:colOff>4762501</xdr:colOff>
      <xdr:row>92</xdr:row>
      <xdr:rowOff>0</xdr:rowOff>
    </xdr:to>
    <xdr:graphicFrame macro="">
      <xdr:nvGraphicFramePr>
        <xdr:cNvPr id="2" name="Gráfico 1">
          <a:extLst>
            <a:ext uri="{FF2B5EF4-FFF2-40B4-BE49-F238E27FC236}">
              <a16:creationId xmlns:a16="http://schemas.microsoft.com/office/drawing/2014/main" id="{2586C2E2-EEAA-4D7F-A037-0C52FC757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690561</xdr:colOff>
      <xdr:row>42</xdr:row>
      <xdr:rowOff>247650</xdr:rowOff>
    </xdr:from>
    <xdr:to>
      <xdr:col>2</xdr:col>
      <xdr:colOff>3929062</xdr:colOff>
      <xdr:row>61</xdr:row>
      <xdr:rowOff>190499</xdr:rowOff>
    </xdr:to>
    <xdr:graphicFrame macro="">
      <xdr:nvGraphicFramePr>
        <xdr:cNvPr id="3" name="Gráfico 2">
          <a:extLst>
            <a:ext uri="{FF2B5EF4-FFF2-40B4-BE49-F238E27FC236}">
              <a16:creationId xmlns:a16="http://schemas.microsoft.com/office/drawing/2014/main" id="{6FD10C65-8FBC-4FC5-B54D-FCEE0058B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xdr:col>
      <xdr:colOff>47624</xdr:colOff>
      <xdr:row>134</xdr:row>
      <xdr:rowOff>0</xdr:rowOff>
    </xdr:from>
    <xdr:to>
      <xdr:col>4</xdr:col>
      <xdr:colOff>2762250</xdr:colOff>
      <xdr:row>174</xdr:row>
      <xdr:rowOff>0</xdr:rowOff>
    </xdr:to>
    <xdr:graphicFrame macro="">
      <xdr:nvGraphicFramePr>
        <xdr:cNvPr id="2" name="Gráfico 1">
          <a:extLst>
            <a:ext uri="{FF2B5EF4-FFF2-40B4-BE49-F238E27FC236}">
              <a16:creationId xmlns:a16="http://schemas.microsoft.com/office/drawing/2014/main" id="{60010548-D1C7-420F-BA5D-E2FDDB1A6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xdr:col>
      <xdr:colOff>47624</xdr:colOff>
      <xdr:row>134</xdr:row>
      <xdr:rowOff>0</xdr:rowOff>
    </xdr:from>
    <xdr:to>
      <xdr:col>4</xdr:col>
      <xdr:colOff>2762250</xdr:colOff>
      <xdr:row>174</xdr:row>
      <xdr:rowOff>0</xdr:rowOff>
    </xdr:to>
    <xdr:graphicFrame macro="">
      <xdr:nvGraphicFramePr>
        <xdr:cNvPr id="2" name="Gráfico 1">
          <a:extLst>
            <a:ext uri="{FF2B5EF4-FFF2-40B4-BE49-F238E27FC236}">
              <a16:creationId xmlns:a16="http://schemas.microsoft.com/office/drawing/2014/main" id="{A68E7DA2-806C-44A4-98F4-8E77FD8DA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47624</xdr:colOff>
      <xdr:row>134</xdr:row>
      <xdr:rowOff>0</xdr:rowOff>
    </xdr:from>
    <xdr:to>
      <xdr:col>4</xdr:col>
      <xdr:colOff>2762250</xdr:colOff>
      <xdr:row>174</xdr:row>
      <xdr:rowOff>0</xdr:rowOff>
    </xdr:to>
    <xdr:graphicFrame macro="">
      <xdr:nvGraphicFramePr>
        <xdr:cNvPr id="2" name="Gráfico 1">
          <a:extLst>
            <a:ext uri="{FF2B5EF4-FFF2-40B4-BE49-F238E27FC236}">
              <a16:creationId xmlns:a16="http://schemas.microsoft.com/office/drawing/2014/main" id="{D827B1F5-3A23-4627-93C6-67CCEF720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47624</xdr:colOff>
      <xdr:row>109</xdr:row>
      <xdr:rowOff>0</xdr:rowOff>
    </xdr:from>
    <xdr:to>
      <xdr:col>4</xdr:col>
      <xdr:colOff>2762250</xdr:colOff>
      <xdr:row>149</xdr:row>
      <xdr:rowOff>0</xdr:rowOff>
    </xdr:to>
    <xdr:graphicFrame macro="">
      <xdr:nvGraphicFramePr>
        <xdr:cNvPr id="2" name="Gráfico 1">
          <a:extLst>
            <a:ext uri="{FF2B5EF4-FFF2-40B4-BE49-F238E27FC236}">
              <a16:creationId xmlns:a16="http://schemas.microsoft.com/office/drawing/2014/main" id="{ABEAC6EF-66FE-465C-863E-94A675996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xdr:col>
      <xdr:colOff>47624</xdr:colOff>
      <xdr:row>109</xdr:row>
      <xdr:rowOff>0</xdr:rowOff>
    </xdr:from>
    <xdr:to>
      <xdr:col>4</xdr:col>
      <xdr:colOff>2762250</xdr:colOff>
      <xdr:row>149</xdr:row>
      <xdr:rowOff>0</xdr:rowOff>
    </xdr:to>
    <xdr:graphicFrame macro="">
      <xdr:nvGraphicFramePr>
        <xdr:cNvPr id="2" name="Gráfico 1">
          <a:extLst>
            <a:ext uri="{FF2B5EF4-FFF2-40B4-BE49-F238E27FC236}">
              <a16:creationId xmlns:a16="http://schemas.microsoft.com/office/drawing/2014/main" id="{0D82C6A5-36F6-4764-BB0A-E233E9D7F6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xdr:col>
      <xdr:colOff>47624</xdr:colOff>
      <xdr:row>56</xdr:row>
      <xdr:rowOff>0</xdr:rowOff>
    </xdr:from>
    <xdr:to>
      <xdr:col>3</xdr:col>
      <xdr:colOff>6048375</xdr:colOff>
      <xdr:row>96</xdr:row>
      <xdr:rowOff>0</xdr:rowOff>
    </xdr:to>
    <xdr:graphicFrame macro="">
      <xdr:nvGraphicFramePr>
        <xdr:cNvPr id="2" name="Gráfico 1">
          <a:extLst>
            <a:ext uri="{FF2B5EF4-FFF2-40B4-BE49-F238E27FC236}">
              <a16:creationId xmlns:a16="http://schemas.microsoft.com/office/drawing/2014/main" id="{4D06BB7A-9269-41B3-83D9-F7F8B855A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xdr:col>
      <xdr:colOff>47624</xdr:colOff>
      <xdr:row>56</xdr:row>
      <xdr:rowOff>0</xdr:rowOff>
    </xdr:from>
    <xdr:to>
      <xdr:col>3</xdr:col>
      <xdr:colOff>6048375</xdr:colOff>
      <xdr:row>96</xdr:row>
      <xdr:rowOff>0</xdr:rowOff>
    </xdr:to>
    <xdr:graphicFrame macro="">
      <xdr:nvGraphicFramePr>
        <xdr:cNvPr id="2" name="Gráfico 1">
          <a:extLst>
            <a:ext uri="{FF2B5EF4-FFF2-40B4-BE49-F238E27FC236}">
              <a16:creationId xmlns:a16="http://schemas.microsoft.com/office/drawing/2014/main" id="{5863C48F-DBF4-4972-9338-1BC88B281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xdr:col>
      <xdr:colOff>47624</xdr:colOff>
      <xdr:row>56</xdr:row>
      <xdr:rowOff>0</xdr:rowOff>
    </xdr:from>
    <xdr:to>
      <xdr:col>3</xdr:col>
      <xdr:colOff>6048375</xdr:colOff>
      <xdr:row>96</xdr:row>
      <xdr:rowOff>0</xdr:rowOff>
    </xdr:to>
    <xdr:graphicFrame macro="">
      <xdr:nvGraphicFramePr>
        <xdr:cNvPr id="2" name="Gráfico 1">
          <a:extLst>
            <a:ext uri="{FF2B5EF4-FFF2-40B4-BE49-F238E27FC236}">
              <a16:creationId xmlns:a16="http://schemas.microsoft.com/office/drawing/2014/main" id="{C863EE1E-B64F-4FEF-82DA-B2EB02075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xdr:col>
      <xdr:colOff>47624</xdr:colOff>
      <xdr:row>74</xdr:row>
      <xdr:rowOff>0</xdr:rowOff>
    </xdr:from>
    <xdr:to>
      <xdr:col>4</xdr:col>
      <xdr:colOff>2762250</xdr:colOff>
      <xdr:row>114</xdr:row>
      <xdr:rowOff>0</xdr:rowOff>
    </xdr:to>
    <xdr:graphicFrame macro="">
      <xdr:nvGraphicFramePr>
        <xdr:cNvPr id="2" name="Gráfico 1">
          <a:extLst>
            <a:ext uri="{FF2B5EF4-FFF2-40B4-BE49-F238E27FC236}">
              <a16:creationId xmlns:a16="http://schemas.microsoft.com/office/drawing/2014/main" id="{69094277-46A1-4749-99A7-BE29500CB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1</xdr:col>
      <xdr:colOff>47624</xdr:colOff>
      <xdr:row>74</xdr:row>
      <xdr:rowOff>0</xdr:rowOff>
    </xdr:from>
    <xdr:to>
      <xdr:col>4</xdr:col>
      <xdr:colOff>2762250</xdr:colOff>
      <xdr:row>114</xdr:row>
      <xdr:rowOff>0</xdr:rowOff>
    </xdr:to>
    <xdr:graphicFrame macro="">
      <xdr:nvGraphicFramePr>
        <xdr:cNvPr id="2" name="Gráfico 1">
          <a:extLst>
            <a:ext uri="{FF2B5EF4-FFF2-40B4-BE49-F238E27FC236}">
              <a16:creationId xmlns:a16="http://schemas.microsoft.com/office/drawing/2014/main" id="{3F0B659D-E6A7-4ED6-8010-C0D85BFF3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xdr:col>
      <xdr:colOff>47624</xdr:colOff>
      <xdr:row>74</xdr:row>
      <xdr:rowOff>0</xdr:rowOff>
    </xdr:from>
    <xdr:to>
      <xdr:col>4</xdr:col>
      <xdr:colOff>2762250</xdr:colOff>
      <xdr:row>114</xdr:row>
      <xdr:rowOff>0</xdr:rowOff>
    </xdr:to>
    <xdr:graphicFrame macro="">
      <xdr:nvGraphicFramePr>
        <xdr:cNvPr id="2" name="Gráfico 1">
          <a:extLst>
            <a:ext uri="{FF2B5EF4-FFF2-40B4-BE49-F238E27FC236}">
              <a16:creationId xmlns:a16="http://schemas.microsoft.com/office/drawing/2014/main" id="{F14D2480-A17D-479A-A53E-15B155643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1</xdr:col>
      <xdr:colOff>47624</xdr:colOff>
      <xdr:row>265</xdr:row>
      <xdr:rowOff>0</xdr:rowOff>
    </xdr:from>
    <xdr:to>
      <xdr:col>4</xdr:col>
      <xdr:colOff>2762250</xdr:colOff>
      <xdr:row>305</xdr:row>
      <xdr:rowOff>0</xdr:rowOff>
    </xdr:to>
    <xdr:graphicFrame macro="">
      <xdr:nvGraphicFramePr>
        <xdr:cNvPr id="2" name="Gráfico 1">
          <a:extLst>
            <a:ext uri="{FF2B5EF4-FFF2-40B4-BE49-F238E27FC236}">
              <a16:creationId xmlns:a16="http://schemas.microsoft.com/office/drawing/2014/main" id="{B7670DD2-2C04-4832-9B60-07D383CB3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xdr:col>
      <xdr:colOff>47624</xdr:colOff>
      <xdr:row>76</xdr:row>
      <xdr:rowOff>0</xdr:rowOff>
    </xdr:from>
    <xdr:to>
      <xdr:col>4</xdr:col>
      <xdr:colOff>2762250</xdr:colOff>
      <xdr:row>116</xdr:row>
      <xdr:rowOff>0</xdr:rowOff>
    </xdr:to>
    <xdr:graphicFrame macro="">
      <xdr:nvGraphicFramePr>
        <xdr:cNvPr id="2" name="Gráfico 1">
          <a:extLst>
            <a:ext uri="{FF2B5EF4-FFF2-40B4-BE49-F238E27FC236}">
              <a16:creationId xmlns:a16="http://schemas.microsoft.com/office/drawing/2014/main" id="{3A26B830-0A7D-4095-A3ED-3391955DF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1</xdr:col>
      <xdr:colOff>47624</xdr:colOff>
      <xdr:row>58</xdr:row>
      <xdr:rowOff>0</xdr:rowOff>
    </xdr:from>
    <xdr:to>
      <xdr:col>4</xdr:col>
      <xdr:colOff>2762250</xdr:colOff>
      <xdr:row>98</xdr:row>
      <xdr:rowOff>0</xdr:rowOff>
    </xdr:to>
    <xdr:graphicFrame macro="">
      <xdr:nvGraphicFramePr>
        <xdr:cNvPr id="2" name="Gráfico 1">
          <a:extLst>
            <a:ext uri="{FF2B5EF4-FFF2-40B4-BE49-F238E27FC236}">
              <a16:creationId xmlns:a16="http://schemas.microsoft.com/office/drawing/2014/main" id="{2E32033B-EAAB-4B3C-863E-50A7FFCB3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47624</xdr:colOff>
      <xdr:row>190</xdr:row>
      <xdr:rowOff>0</xdr:rowOff>
    </xdr:from>
    <xdr:to>
      <xdr:col>4</xdr:col>
      <xdr:colOff>2762250</xdr:colOff>
      <xdr:row>230</xdr:row>
      <xdr:rowOff>0</xdr:rowOff>
    </xdr:to>
    <xdr:graphicFrame macro="">
      <xdr:nvGraphicFramePr>
        <xdr:cNvPr id="2" name="Gráfico 1">
          <a:extLst>
            <a:ext uri="{FF2B5EF4-FFF2-40B4-BE49-F238E27FC236}">
              <a16:creationId xmlns:a16="http://schemas.microsoft.com/office/drawing/2014/main" id="{6392E592-3967-4CC9-B02D-7A8BE9E33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xdr:col>
      <xdr:colOff>47624</xdr:colOff>
      <xdr:row>58</xdr:row>
      <xdr:rowOff>0</xdr:rowOff>
    </xdr:from>
    <xdr:to>
      <xdr:col>4</xdr:col>
      <xdr:colOff>2762250</xdr:colOff>
      <xdr:row>98</xdr:row>
      <xdr:rowOff>0</xdr:rowOff>
    </xdr:to>
    <xdr:graphicFrame macro="">
      <xdr:nvGraphicFramePr>
        <xdr:cNvPr id="2" name="Gráfico 1">
          <a:extLst>
            <a:ext uri="{FF2B5EF4-FFF2-40B4-BE49-F238E27FC236}">
              <a16:creationId xmlns:a16="http://schemas.microsoft.com/office/drawing/2014/main" id="{DF11B789-854F-4F97-A6A7-A20868875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xdr:col>
      <xdr:colOff>47624</xdr:colOff>
      <xdr:row>64</xdr:row>
      <xdr:rowOff>0</xdr:rowOff>
    </xdr:from>
    <xdr:to>
      <xdr:col>4</xdr:col>
      <xdr:colOff>2762250</xdr:colOff>
      <xdr:row>104</xdr:row>
      <xdr:rowOff>0</xdr:rowOff>
    </xdr:to>
    <xdr:graphicFrame macro="">
      <xdr:nvGraphicFramePr>
        <xdr:cNvPr id="2" name="Gráfico 1">
          <a:extLst>
            <a:ext uri="{FF2B5EF4-FFF2-40B4-BE49-F238E27FC236}">
              <a16:creationId xmlns:a16="http://schemas.microsoft.com/office/drawing/2014/main" id="{6FDE62ED-C954-49CF-A5A7-56577E726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1</xdr:col>
      <xdr:colOff>47624</xdr:colOff>
      <xdr:row>75</xdr:row>
      <xdr:rowOff>0</xdr:rowOff>
    </xdr:from>
    <xdr:to>
      <xdr:col>4</xdr:col>
      <xdr:colOff>2762250</xdr:colOff>
      <xdr:row>115</xdr:row>
      <xdr:rowOff>0</xdr:rowOff>
    </xdr:to>
    <xdr:graphicFrame macro="">
      <xdr:nvGraphicFramePr>
        <xdr:cNvPr id="2" name="Gráfico 1">
          <a:extLst>
            <a:ext uri="{FF2B5EF4-FFF2-40B4-BE49-F238E27FC236}">
              <a16:creationId xmlns:a16="http://schemas.microsoft.com/office/drawing/2014/main" id="{A9B08E55-5923-4257-BC6B-F2A4D3A80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1</xdr:col>
      <xdr:colOff>47624</xdr:colOff>
      <xdr:row>63</xdr:row>
      <xdr:rowOff>0</xdr:rowOff>
    </xdr:from>
    <xdr:to>
      <xdr:col>4</xdr:col>
      <xdr:colOff>2762250</xdr:colOff>
      <xdr:row>103</xdr:row>
      <xdr:rowOff>0</xdr:rowOff>
    </xdr:to>
    <xdr:graphicFrame macro="">
      <xdr:nvGraphicFramePr>
        <xdr:cNvPr id="2" name="Gráfico 1">
          <a:extLst>
            <a:ext uri="{FF2B5EF4-FFF2-40B4-BE49-F238E27FC236}">
              <a16:creationId xmlns:a16="http://schemas.microsoft.com/office/drawing/2014/main" id="{D63E065F-A4BB-4F52-A2A6-5F472DA1F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1</xdr:col>
      <xdr:colOff>47624</xdr:colOff>
      <xdr:row>63</xdr:row>
      <xdr:rowOff>0</xdr:rowOff>
    </xdr:from>
    <xdr:to>
      <xdr:col>4</xdr:col>
      <xdr:colOff>2762250</xdr:colOff>
      <xdr:row>103</xdr:row>
      <xdr:rowOff>0</xdr:rowOff>
    </xdr:to>
    <xdr:graphicFrame macro="">
      <xdr:nvGraphicFramePr>
        <xdr:cNvPr id="2" name="Gráfico 1">
          <a:extLst>
            <a:ext uri="{FF2B5EF4-FFF2-40B4-BE49-F238E27FC236}">
              <a16:creationId xmlns:a16="http://schemas.microsoft.com/office/drawing/2014/main" id="{4C698BE0-803B-407A-84DE-8219E845F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47624</xdr:colOff>
      <xdr:row>70</xdr:row>
      <xdr:rowOff>0</xdr:rowOff>
    </xdr:from>
    <xdr:to>
      <xdr:col>3</xdr:col>
      <xdr:colOff>6048375</xdr:colOff>
      <xdr:row>110</xdr:row>
      <xdr:rowOff>0</xdr:rowOff>
    </xdr:to>
    <xdr:graphicFrame macro="">
      <xdr:nvGraphicFramePr>
        <xdr:cNvPr id="2" name="Gráfico 1">
          <a:extLst>
            <a:ext uri="{FF2B5EF4-FFF2-40B4-BE49-F238E27FC236}">
              <a16:creationId xmlns:a16="http://schemas.microsoft.com/office/drawing/2014/main" id="{68F1627C-8AE3-4CD2-A32F-C0819151CD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47624</xdr:colOff>
      <xdr:row>70</xdr:row>
      <xdr:rowOff>0</xdr:rowOff>
    </xdr:from>
    <xdr:to>
      <xdr:col>3</xdr:col>
      <xdr:colOff>6048375</xdr:colOff>
      <xdr:row>110</xdr:row>
      <xdr:rowOff>0</xdr:rowOff>
    </xdr:to>
    <xdr:graphicFrame macro="">
      <xdr:nvGraphicFramePr>
        <xdr:cNvPr id="2" name="Gráfico 1">
          <a:extLst>
            <a:ext uri="{FF2B5EF4-FFF2-40B4-BE49-F238E27FC236}">
              <a16:creationId xmlns:a16="http://schemas.microsoft.com/office/drawing/2014/main" id="{35954766-63F4-4A4F-BC8C-806622846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47624</xdr:colOff>
      <xdr:row>70</xdr:row>
      <xdr:rowOff>0</xdr:rowOff>
    </xdr:from>
    <xdr:to>
      <xdr:col>3</xdr:col>
      <xdr:colOff>6048375</xdr:colOff>
      <xdr:row>110</xdr:row>
      <xdr:rowOff>0</xdr:rowOff>
    </xdr:to>
    <xdr:graphicFrame macro="">
      <xdr:nvGraphicFramePr>
        <xdr:cNvPr id="2" name="Gráfico 1">
          <a:extLst>
            <a:ext uri="{FF2B5EF4-FFF2-40B4-BE49-F238E27FC236}">
              <a16:creationId xmlns:a16="http://schemas.microsoft.com/office/drawing/2014/main" id="{8ADFEEF7-0880-4AFC-A1E6-8F81683D5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47624</xdr:colOff>
      <xdr:row>70</xdr:row>
      <xdr:rowOff>0</xdr:rowOff>
    </xdr:from>
    <xdr:to>
      <xdr:col>3</xdr:col>
      <xdr:colOff>6048375</xdr:colOff>
      <xdr:row>110</xdr:row>
      <xdr:rowOff>0</xdr:rowOff>
    </xdr:to>
    <xdr:graphicFrame macro="">
      <xdr:nvGraphicFramePr>
        <xdr:cNvPr id="2" name="Gráfico 1">
          <a:extLst>
            <a:ext uri="{FF2B5EF4-FFF2-40B4-BE49-F238E27FC236}">
              <a16:creationId xmlns:a16="http://schemas.microsoft.com/office/drawing/2014/main" id="{43E6216D-B919-4AE1-A364-2F471BB50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47624</xdr:colOff>
      <xdr:row>60</xdr:row>
      <xdr:rowOff>0</xdr:rowOff>
    </xdr:from>
    <xdr:to>
      <xdr:col>3</xdr:col>
      <xdr:colOff>6048375</xdr:colOff>
      <xdr:row>100</xdr:row>
      <xdr:rowOff>0</xdr:rowOff>
    </xdr:to>
    <xdr:graphicFrame macro="">
      <xdr:nvGraphicFramePr>
        <xdr:cNvPr id="2" name="Gráfico 1">
          <a:extLst>
            <a:ext uri="{FF2B5EF4-FFF2-40B4-BE49-F238E27FC236}">
              <a16:creationId xmlns:a16="http://schemas.microsoft.com/office/drawing/2014/main" id="{3114BBA7-39CA-4CAA-A981-E11CBF731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47624</xdr:colOff>
      <xdr:row>60</xdr:row>
      <xdr:rowOff>0</xdr:rowOff>
    </xdr:from>
    <xdr:to>
      <xdr:col>3</xdr:col>
      <xdr:colOff>6048375</xdr:colOff>
      <xdr:row>100</xdr:row>
      <xdr:rowOff>0</xdr:rowOff>
    </xdr:to>
    <xdr:graphicFrame macro="">
      <xdr:nvGraphicFramePr>
        <xdr:cNvPr id="2" name="Gráfico 1">
          <a:extLst>
            <a:ext uri="{FF2B5EF4-FFF2-40B4-BE49-F238E27FC236}">
              <a16:creationId xmlns:a16="http://schemas.microsoft.com/office/drawing/2014/main" id="{F7E314DE-A2FF-4BEB-92C7-BBE47C932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41A2A-191B-47C7-AA6A-490A8068270B}">
  <dimension ref="B2:N108"/>
  <sheetViews>
    <sheetView topLeftCell="A13" zoomScale="40" zoomScaleNormal="40" workbookViewId="0">
      <selection activeCell="B105" sqref="B105:N108"/>
    </sheetView>
  </sheetViews>
  <sheetFormatPr baseColWidth="10" defaultRowHeight="15" x14ac:dyDescent="0.25"/>
  <cols>
    <col min="2" max="2" width="101.5703125" customWidth="1"/>
    <col min="3" max="3" width="113.5703125" customWidth="1"/>
    <col min="4" max="4" width="88.42578125" customWidth="1"/>
    <col min="5" max="5" width="77.28515625" customWidth="1"/>
    <col min="6" max="6" width="62.85546875" customWidth="1"/>
    <col min="7" max="7" width="79.42578125" customWidth="1"/>
    <col min="8" max="8" width="87.28515625" customWidth="1"/>
    <col min="9" max="9" width="76.140625" customWidth="1"/>
    <col min="10" max="10" width="68.140625" customWidth="1"/>
    <col min="11" max="11" width="69" customWidth="1"/>
    <col min="12" max="12" width="69.57031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38" t="s">
        <v>5</v>
      </c>
      <c r="C4" s="1" t="s">
        <v>5</v>
      </c>
      <c r="D4" s="39" t="s">
        <v>6</v>
      </c>
      <c r="E4" s="40" t="s">
        <v>7</v>
      </c>
      <c r="F4" s="41" t="s">
        <v>44</v>
      </c>
      <c r="G4" s="44" t="s">
        <v>51</v>
      </c>
      <c r="H4" s="216" t="s">
        <v>47</v>
      </c>
    </row>
    <row r="5" spans="2:8" ht="106.5" thickTop="1" thickBot="1" x14ac:dyDescent="0.3">
      <c r="B5" s="45" t="s">
        <v>42</v>
      </c>
      <c r="C5" s="46" t="s">
        <v>42</v>
      </c>
      <c r="D5" s="47" t="s">
        <v>45</v>
      </c>
      <c r="E5" s="2" t="s">
        <v>43</v>
      </c>
      <c r="F5" s="48">
        <v>2023</v>
      </c>
      <c r="G5" s="49" t="s">
        <v>46</v>
      </c>
      <c r="H5" s="217"/>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49</v>
      </c>
      <c r="D11" s="8"/>
    </row>
    <row r="12" spans="2:8" ht="224.25" customHeight="1" thickBot="1" x14ac:dyDescent="0.4">
      <c r="B12" s="10" t="s">
        <v>9</v>
      </c>
      <c r="C12" s="11" t="s">
        <v>50</v>
      </c>
      <c r="D12" s="9"/>
    </row>
    <row r="13" spans="2:8" ht="207.75" customHeight="1" thickBot="1" x14ac:dyDescent="0.3">
      <c r="B13" s="42" t="s">
        <v>48</v>
      </c>
      <c r="C13" s="43" t="s">
        <v>52</v>
      </c>
    </row>
    <row r="19" spans="2:4" ht="15.75" thickBot="1" x14ac:dyDescent="0.3"/>
    <row r="20" spans="2:4" ht="47.25" thickBot="1" x14ac:dyDescent="0.3">
      <c r="B20" s="50" t="s">
        <v>53</v>
      </c>
      <c r="C20" s="51" t="s">
        <v>10</v>
      </c>
      <c r="D20" s="52" t="s">
        <v>54</v>
      </c>
    </row>
    <row r="21" spans="2:4" ht="24" thickBot="1" x14ac:dyDescent="0.3">
      <c r="B21" s="13" t="s">
        <v>12</v>
      </c>
      <c r="C21" s="15">
        <f>SUM(C22:C23)</f>
        <v>248</v>
      </c>
      <c r="D21" s="16">
        <f>(C21/(C$92/100))%</f>
        <v>0.33066666666666672</v>
      </c>
    </row>
    <row r="22" spans="2:4" ht="21" x14ac:dyDescent="0.25">
      <c r="B22" s="53">
        <v>2023</v>
      </c>
      <c r="C22" s="12">
        <v>124</v>
      </c>
      <c r="D22" s="55">
        <f>(C22/(C$21/100))%</f>
        <v>0.5</v>
      </c>
    </row>
    <row r="23" spans="2:4" ht="21.75" thickBot="1" x14ac:dyDescent="0.3">
      <c r="B23" s="54">
        <v>2022</v>
      </c>
      <c r="C23" s="14">
        <v>124</v>
      </c>
      <c r="D23" s="55">
        <f>(C23/(C$21/100))%</f>
        <v>0.5</v>
      </c>
    </row>
    <row r="24" spans="2:4" ht="24" thickBot="1" x14ac:dyDescent="0.3">
      <c r="B24" s="13" t="s">
        <v>11</v>
      </c>
      <c r="C24" s="15">
        <f>SUM(C25:C26)</f>
        <v>157</v>
      </c>
      <c r="D24" s="16">
        <f>(C24/(C$92/100))%</f>
        <v>0.20933333333333334</v>
      </c>
    </row>
    <row r="25" spans="2:4" ht="21" x14ac:dyDescent="0.25">
      <c r="B25" s="53">
        <v>2023</v>
      </c>
      <c r="C25" s="12">
        <v>71</v>
      </c>
      <c r="D25" s="30">
        <f>(C25/(C$24/100))%</f>
        <v>0.45222929936305734</v>
      </c>
    </row>
    <row r="26" spans="2:4" ht="21.75" thickBot="1" x14ac:dyDescent="0.3">
      <c r="B26" s="54">
        <v>2022</v>
      </c>
      <c r="C26" s="14">
        <v>86</v>
      </c>
      <c r="D26" s="30">
        <f>(C26/(C$24/100))%</f>
        <v>0.54777070063694266</v>
      </c>
    </row>
    <row r="27" spans="2:4" ht="24" thickBot="1" x14ac:dyDescent="0.3">
      <c r="B27" s="13" t="s">
        <v>13</v>
      </c>
      <c r="C27" s="15">
        <f>SUM(C28:C29)</f>
        <v>73</v>
      </c>
      <c r="D27" s="16">
        <f>(C27/(C$92/100))%</f>
        <v>9.7333333333333327E-2</v>
      </c>
    </row>
    <row r="28" spans="2:4" ht="21" x14ac:dyDescent="0.25">
      <c r="B28" s="29">
        <v>2023</v>
      </c>
      <c r="C28" s="12">
        <v>33</v>
      </c>
      <c r="D28" s="30">
        <f>(C28/(C$27/100))%</f>
        <v>0.45205479452054798</v>
      </c>
    </row>
    <row r="29" spans="2:4" ht="21.75" thickBot="1" x14ac:dyDescent="0.3">
      <c r="B29" s="31">
        <v>2022</v>
      </c>
      <c r="C29" s="14">
        <v>40</v>
      </c>
      <c r="D29" s="30">
        <f>(C29/(C$27/100))%</f>
        <v>0.54794520547945202</v>
      </c>
    </row>
    <row r="30" spans="2:4" ht="24" thickBot="1" x14ac:dyDescent="0.3">
      <c r="B30" s="13" t="s">
        <v>15</v>
      </c>
      <c r="C30" s="15">
        <f>SUM(C31:C32)</f>
        <v>46</v>
      </c>
      <c r="D30" s="16">
        <f>(C30/(C$92/100))%</f>
        <v>6.1333333333333337E-2</v>
      </c>
    </row>
    <row r="31" spans="2:4" ht="21" x14ac:dyDescent="0.25">
      <c r="B31" s="29">
        <v>2023</v>
      </c>
      <c r="C31" s="12">
        <v>22</v>
      </c>
      <c r="D31" s="30">
        <f>(C31/(C$29/100))%</f>
        <v>0.55000000000000004</v>
      </c>
    </row>
    <row r="32" spans="2:4" ht="21.75" thickBot="1" x14ac:dyDescent="0.3">
      <c r="B32" s="31">
        <v>2022</v>
      </c>
      <c r="C32" s="14">
        <v>24</v>
      </c>
      <c r="D32" s="30">
        <f>(C32/(C$29/100))%</f>
        <v>0.6</v>
      </c>
    </row>
    <row r="33" spans="2:4" ht="24" thickBot="1" x14ac:dyDescent="0.3">
      <c r="B33" s="13" t="s">
        <v>16</v>
      </c>
      <c r="C33" s="15">
        <f>SUM(C34:C35)</f>
        <v>42</v>
      </c>
      <c r="D33" s="16">
        <f>(C33/(C$92/100))%</f>
        <v>5.5999999999999994E-2</v>
      </c>
    </row>
    <row r="34" spans="2:4" ht="21" x14ac:dyDescent="0.25">
      <c r="B34" s="29">
        <v>2023</v>
      </c>
      <c r="C34" s="12">
        <v>27</v>
      </c>
      <c r="D34" s="30">
        <f>(C34/(C$33/100))%</f>
        <v>0.6428571428571429</v>
      </c>
    </row>
    <row r="35" spans="2:4" ht="21.75" thickBot="1" x14ac:dyDescent="0.3">
      <c r="B35" s="31">
        <v>2022</v>
      </c>
      <c r="C35" s="14">
        <v>15</v>
      </c>
      <c r="D35" s="30">
        <f>(C35/(C$33/100))%</f>
        <v>0.35714285714285715</v>
      </c>
    </row>
    <row r="36" spans="2:4" ht="24" thickBot="1" x14ac:dyDescent="0.3">
      <c r="B36" s="13" t="s">
        <v>14</v>
      </c>
      <c r="C36" s="15">
        <f>SUM(C37:C38)</f>
        <v>40</v>
      </c>
      <c r="D36" s="16">
        <f>(C36/(C$92/100))%</f>
        <v>5.333333333333333E-2</v>
      </c>
    </row>
    <row r="37" spans="2:4" ht="21" x14ac:dyDescent="0.25">
      <c r="B37" s="29">
        <v>2023</v>
      </c>
      <c r="C37" s="12">
        <v>6</v>
      </c>
      <c r="D37" s="30">
        <f>(C37/(C$36/100))%</f>
        <v>0.15</v>
      </c>
    </row>
    <row r="38" spans="2:4" ht="21.75" thickBot="1" x14ac:dyDescent="0.3">
      <c r="B38" s="31">
        <v>2022</v>
      </c>
      <c r="C38" s="14">
        <v>34</v>
      </c>
      <c r="D38" s="30">
        <f>(C38/(C$36/100))%</f>
        <v>0.85</v>
      </c>
    </row>
    <row r="39" spans="2:4" ht="24" thickBot="1" x14ac:dyDescent="0.3">
      <c r="B39" s="13" t="s">
        <v>17</v>
      </c>
      <c r="C39" s="15">
        <f>SUM(C40:C41)</f>
        <v>36</v>
      </c>
      <c r="D39" s="16">
        <f>(C39/(C$92/100))%</f>
        <v>4.8000000000000001E-2</v>
      </c>
    </row>
    <row r="40" spans="2:4" ht="21" x14ac:dyDescent="0.25">
      <c r="B40" s="29">
        <v>2023</v>
      </c>
      <c r="C40" s="12">
        <v>20</v>
      </c>
      <c r="D40" s="30">
        <f>(C40/(C$39/100))%</f>
        <v>0.55555555555555558</v>
      </c>
    </row>
    <row r="41" spans="2:4" ht="21.75" thickBot="1" x14ac:dyDescent="0.3">
      <c r="B41" s="31">
        <v>2022</v>
      </c>
      <c r="C41" s="14">
        <v>16</v>
      </c>
      <c r="D41" s="30">
        <f>(C41/(C$39/100))%</f>
        <v>0.44444444444444442</v>
      </c>
    </row>
    <row r="42" spans="2:4" ht="24" thickBot="1" x14ac:dyDescent="0.3">
      <c r="B42" s="13" t="s">
        <v>18</v>
      </c>
      <c r="C42" s="15">
        <f>SUM(C43:C44)</f>
        <v>36</v>
      </c>
      <c r="D42" s="16">
        <f>(C42/(C$92/100))%</f>
        <v>4.8000000000000001E-2</v>
      </c>
    </row>
    <row r="43" spans="2:4" ht="21" x14ac:dyDescent="0.25">
      <c r="B43" s="29">
        <v>2023</v>
      </c>
      <c r="C43" s="12">
        <v>20</v>
      </c>
      <c r="D43" s="30">
        <f>(C43/(C$42/100))%</f>
        <v>0.55555555555555558</v>
      </c>
    </row>
    <row r="44" spans="2:4" ht="21.75" thickBot="1" x14ac:dyDescent="0.3">
      <c r="B44" s="31">
        <v>2022</v>
      </c>
      <c r="C44" s="14">
        <v>16</v>
      </c>
      <c r="D44" s="30">
        <f>(C44/(C$42/100))%</f>
        <v>0.44444444444444442</v>
      </c>
    </row>
    <row r="45" spans="2:4" ht="24" thickBot="1" x14ac:dyDescent="0.3">
      <c r="B45" s="13" t="s">
        <v>19</v>
      </c>
      <c r="C45" s="15">
        <f>SUM(C46:C47)</f>
        <v>31</v>
      </c>
      <c r="D45" s="16">
        <f>(C45/(C$92/100))%</f>
        <v>4.133333333333334E-2</v>
      </c>
    </row>
    <row r="46" spans="2:4" ht="21" x14ac:dyDescent="0.25">
      <c r="B46" s="29">
        <v>2023</v>
      </c>
      <c r="C46" s="12">
        <v>15</v>
      </c>
      <c r="D46" s="30">
        <f>(C46/(C$26/100))%</f>
        <v>0.17441860465116277</v>
      </c>
    </row>
    <row r="47" spans="2:4" ht="21.75" thickBot="1" x14ac:dyDescent="0.3">
      <c r="B47" s="31">
        <v>2022</v>
      </c>
      <c r="C47" s="14">
        <v>16</v>
      </c>
      <c r="D47" s="30">
        <f>(C47/(C$26/100))%</f>
        <v>0.18604651162790697</v>
      </c>
    </row>
    <row r="48" spans="2:4" ht="24" thickBot="1" x14ac:dyDescent="0.3">
      <c r="B48" s="13" t="s">
        <v>20</v>
      </c>
      <c r="C48" s="15">
        <f>SUM(C49:C50)</f>
        <v>14</v>
      </c>
      <c r="D48" s="16">
        <f>(C48/(C$92/100))%</f>
        <v>1.8666666666666668E-2</v>
      </c>
    </row>
    <row r="49" spans="2:4" ht="21" x14ac:dyDescent="0.25">
      <c r="B49" s="29">
        <v>2023</v>
      </c>
      <c r="C49" s="12">
        <v>11</v>
      </c>
      <c r="D49" s="30">
        <f>(C49/(C$48/100))%</f>
        <v>0.7857142857142857</v>
      </c>
    </row>
    <row r="50" spans="2:4" ht="21.75" thickBot="1" x14ac:dyDescent="0.3">
      <c r="B50" s="31">
        <v>2022</v>
      </c>
      <c r="C50" s="14">
        <v>3</v>
      </c>
      <c r="D50" s="30">
        <f>(C50/(C$48/100))%</f>
        <v>0.21428571428571427</v>
      </c>
    </row>
    <row r="51" spans="2:4" ht="25.5" customHeight="1" thickBot="1" x14ac:dyDescent="0.3">
      <c r="B51" s="13" t="s">
        <v>21</v>
      </c>
      <c r="C51" s="15">
        <f>SUM(C52:C53)</f>
        <v>11</v>
      </c>
      <c r="D51" s="16">
        <f>(C51/(C$92/100))%</f>
        <v>1.4666666666666666E-2</v>
      </c>
    </row>
    <row r="52" spans="2:4" ht="25.5" customHeight="1" x14ac:dyDescent="0.25">
      <c r="B52" s="29">
        <v>2023</v>
      </c>
      <c r="C52" s="12">
        <v>9</v>
      </c>
      <c r="D52" s="30">
        <f>(C52/(C$51/100))%</f>
        <v>0.81818181818181812</v>
      </c>
    </row>
    <row r="53" spans="2:4" ht="25.5" customHeight="1" thickBot="1" x14ac:dyDescent="0.3">
      <c r="B53" s="31">
        <v>2022</v>
      </c>
      <c r="C53" s="14">
        <v>2</v>
      </c>
      <c r="D53" s="30">
        <f>(C53/(C$51/100))%</f>
        <v>0.18181818181818182</v>
      </c>
    </row>
    <row r="54" spans="2:4" ht="24" thickBot="1" x14ac:dyDescent="0.3">
      <c r="B54" s="13" t="s">
        <v>22</v>
      </c>
      <c r="C54" s="15">
        <f>SUM(C55:C56)</f>
        <v>4</v>
      </c>
      <c r="D54" s="16">
        <f>(C54/(C$92/100))%</f>
        <v>5.3333333333333332E-3</v>
      </c>
    </row>
    <row r="55" spans="2:4" ht="21" x14ac:dyDescent="0.25">
      <c r="B55" s="29">
        <v>2023</v>
      </c>
      <c r="C55" s="12">
        <v>3</v>
      </c>
      <c r="D55" s="30">
        <f>(C55/(C$54/100))%</f>
        <v>0.75</v>
      </c>
    </row>
    <row r="56" spans="2:4" ht="21.75" thickBot="1" x14ac:dyDescent="0.3">
      <c r="B56" s="31">
        <v>2022</v>
      </c>
      <c r="C56" s="14">
        <v>1</v>
      </c>
      <c r="D56" s="30">
        <f>(C56/(C$54/100))%</f>
        <v>0.25</v>
      </c>
    </row>
    <row r="57" spans="2:4" ht="24" thickBot="1" x14ac:dyDescent="0.3">
      <c r="B57" s="13" t="s">
        <v>24</v>
      </c>
      <c r="C57" s="15">
        <f>SUM(C58:C59)</f>
        <v>2</v>
      </c>
      <c r="D57" s="16">
        <f>(C57/(C$92/100))%</f>
        <v>2.6666666666666666E-3</v>
      </c>
    </row>
    <row r="58" spans="2:4" ht="21" x14ac:dyDescent="0.25">
      <c r="B58" s="29">
        <v>2023</v>
      </c>
      <c r="C58" s="12">
        <v>0</v>
      </c>
      <c r="D58" s="30">
        <f>(C58/(C$57/100))%</f>
        <v>0</v>
      </c>
    </row>
    <row r="59" spans="2:4" ht="21.75" thickBot="1" x14ac:dyDescent="0.3">
      <c r="B59" s="31">
        <v>2022</v>
      </c>
      <c r="C59" s="14">
        <v>2</v>
      </c>
      <c r="D59" s="30">
        <f>(C59/(C$57/100))%</f>
        <v>1</v>
      </c>
    </row>
    <row r="60" spans="2:4" ht="24" thickBot="1" x14ac:dyDescent="0.3">
      <c r="B60" s="13" t="s">
        <v>26</v>
      </c>
      <c r="C60" s="15">
        <f>SUM(C61:C62)</f>
        <v>2</v>
      </c>
      <c r="D60" s="16">
        <f>(C60/(C$92/100))%</f>
        <v>2.6666666666666666E-3</v>
      </c>
    </row>
    <row r="61" spans="2:4" ht="21" x14ac:dyDescent="0.25">
      <c r="B61" s="29">
        <v>2023</v>
      </c>
      <c r="C61" s="12">
        <v>1</v>
      </c>
      <c r="D61" s="30">
        <f>(C61/(C$60/100))%</f>
        <v>0.5</v>
      </c>
    </row>
    <row r="62" spans="2:4" ht="21.75" thickBot="1" x14ac:dyDescent="0.3">
      <c r="B62" s="31">
        <v>2022</v>
      </c>
      <c r="C62" s="14">
        <v>1</v>
      </c>
      <c r="D62" s="30">
        <f>(C62/(C$60/100))%</f>
        <v>0.5</v>
      </c>
    </row>
    <row r="63" spans="2:4" ht="24" thickBot="1" x14ac:dyDescent="0.3">
      <c r="B63" s="13" t="s">
        <v>23</v>
      </c>
      <c r="C63" s="15">
        <f>SUM(C64:C65)</f>
        <v>1</v>
      </c>
      <c r="D63" s="16">
        <f>(C63/(C$92/100))%</f>
        <v>1.3333333333333333E-3</v>
      </c>
    </row>
    <row r="64" spans="2:4" ht="21" x14ac:dyDescent="0.25">
      <c r="B64" s="29">
        <v>2023</v>
      </c>
      <c r="C64" s="12">
        <v>1</v>
      </c>
      <c r="D64" s="30">
        <f>(C64/(C$63/100))%</f>
        <v>1</v>
      </c>
    </row>
    <row r="65" spans="2:4" ht="21.75" thickBot="1" x14ac:dyDescent="0.3">
      <c r="B65" s="31">
        <v>2022</v>
      </c>
      <c r="C65" s="14">
        <v>0</v>
      </c>
      <c r="D65" s="30">
        <f>(C65/(C$63/100))%</f>
        <v>0</v>
      </c>
    </row>
    <row r="66" spans="2:4" ht="24" thickBot="1" x14ac:dyDescent="0.3">
      <c r="B66" s="13" t="s">
        <v>25</v>
      </c>
      <c r="C66" s="15">
        <f>SUM(C67:C68)</f>
        <v>1</v>
      </c>
      <c r="D66" s="16">
        <f>(C66/(C$92/100))%</f>
        <v>1.3333333333333333E-3</v>
      </c>
    </row>
    <row r="67" spans="2:4" ht="21" x14ac:dyDescent="0.25">
      <c r="B67" s="29">
        <v>2023</v>
      </c>
      <c r="C67" s="12">
        <v>0</v>
      </c>
      <c r="D67" s="30">
        <f>(C67/(C$66/100))%</f>
        <v>0</v>
      </c>
    </row>
    <row r="68" spans="2:4" ht="21.75" thickBot="1" x14ac:dyDescent="0.3">
      <c r="B68" s="31">
        <v>2022</v>
      </c>
      <c r="C68" s="14">
        <v>1</v>
      </c>
      <c r="D68" s="30">
        <f>(C68/(C$66/100))%</f>
        <v>1</v>
      </c>
    </row>
    <row r="69" spans="2:4" ht="24" thickBot="1" x14ac:dyDescent="0.3">
      <c r="B69" s="13" t="s">
        <v>28</v>
      </c>
      <c r="C69" s="15">
        <f>SUM(C70:C71)</f>
        <v>1</v>
      </c>
      <c r="D69" s="16">
        <f>(C69/(C$92/100))%</f>
        <v>1.3333333333333333E-3</v>
      </c>
    </row>
    <row r="70" spans="2:4" ht="21" x14ac:dyDescent="0.25">
      <c r="B70" s="29">
        <v>2023</v>
      </c>
      <c r="C70" s="12">
        <v>0</v>
      </c>
      <c r="D70" s="30">
        <f>(C70/(C$69/100))%</f>
        <v>0</v>
      </c>
    </row>
    <row r="71" spans="2:4" ht="21.75" thickBot="1" x14ac:dyDescent="0.3">
      <c r="B71" s="31">
        <v>2022</v>
      </c>
      <c r="C71" s="14">
        <v>1</v>
      </c>
      <c r="D71" s="30">
        <f>(C71/(C$69/100))%</f>
        <v>1</v>
      </c>
    </row>
    <row r="72" spans="2:4" ht="24" thickBot="1" x14ac:dyDescent="0.3">
      <c r="B72" s="13" t="s">
        <v>30</v>
      </c>
      <c r="C72" s="15">
        <f>SUM(C73:C74)</f>
        <v>1</v>
      </c>
      <c r="D72" s="16">
        <f>(C72/(C$92/100))%</f>
        <v>1.3333333333333333E-3</v>
      </c>
    </row>
    <row r="73" spans="2:4" ht="21" x14ac:dyDescent="0.25">
      <c r="B73" s="29">
        <v>2023</v>
      </c>
      <c r="C73" s="12">
        <v>1</v>
      </c>
      <c r="D73" s="30">
        <f>(C73/(C$72/100))%</f>
        <v>1</v>
      </c>
    </row>
    <row r="74" spans="2:4" ht="21.75" thickBot="1" x14ac:dyDescent="0.3">
      <c r="B74" s="31">
        <v>2022</v>
      </c>
      <c r="C74" s="14">
        <v>0</v>
      </c>
      <c r="D74" s="30">
        <f>(C74/(C$72/100))%</f>
        <v>0</v>
      </c>
    </row>
    <row r="75" spans="2:4" ht="24" thickBot="1" x14ac:dyDescent="0.3">
      <c r="B75" s="13" t="s">
        <v>31</v>
      </c>
      <c r="C75" s="15">
        <f>SUM(C76:C77)</f>
        <v>1</v>
      </c>
      <c r="D75" s="16">
        <f>(C75/(C$92/100))%</f>
        <v>1.3333333333333333E-3</v>
      </c>
    </row>
    <row r="76" spans="2:4" ht="21" x14ac:dyDescent="0.25">
      <c r="B76" s="29">
        <v>2023</v>
      </c>
      <c r="C76" s="12">
        <v>1</v>
      </c>
      <c r="D76" s="30">
        <f>(C76/(C$75/100))%</f>
        <v>1</v>
      </c>
    </row>
    <row r="77" spans="2:4" ht="21.75" thickBot="1" x14ac:dyDescent="0.3">
      <c r="B77" s="31">
        <v>2022</v>
      </c>
      <c r="C77" s="14">
        <v>0</v>
      </c>
      <c r="D77" s="30">
        <f>(C77/(C$75/100))%</f>
        <v>0</v>
      </c>
    </row>
    <row r="78" spans="2:4" ht="24" thickBot="1" x14ac:dyDescent="0.3">
      <c r="B78" s="13" t="s">
        <v>32</v>
      </c>
      <c r="C78" s="15">
        <f>SUM(C79:C80)</f>
        <v>1</v>
      </c>
      <c r="D78" s="16">
        <f>(C78/(C$92/100))%</f>
        <v>1.3333333333333333E-3</v>
      </c>
    </row>
    <row r="79" spans="2:4" ht="21" x14ac:dyDescent="0.25">
      <c r="B79" s="29">
        <v>2023</v>
      </c>
      <c r="C79" s="12">
        <v>1</v>
      </c>
      <c r="D79" s="30">
        <f>(C79/(C$78/100))%</f>
        <v>1</v>
      </c>
    </row>
    <row r="80" spans="2:4" ht="21.75" thickBot="1" x14ac:dyDescent="0.3">
      <c r="B80" s="31">
        <v>2022</v>
      </c>
      <c r="C80" s="14">
        <v>0</v>
      </c>
      <c r="D80" s="30">
        <f>(C80/(C$78/100))%</f>
        <v>0</v>
      </c>
    </row>
    <row r="81" spans="2:4" ht="24" thickBot="1" x14ac:dyDescent="0.3">
      <c r="B81" s="13" t="s">
        <v>33</v>
      </c>
      <c r="C81" s="15">
        <f>SUM(C82:C83)</f>
        <v>1</v>
      </c>
      <c r="D81" s="16">
        <f>(C81/(C$92/100))%</f>
        <v>1.3333333333333333E-3</v>
      </c>
    </row>
    <row r="82" spans="2:4" ht="21" x14ac:dyDescent="0.25">
      <c r="B82" s="29">
        <v>2023</v>
      </c>
      <c r="C82" s="12">
        <v>0</v>
      </c>
      <c r="D82" s="30">
        <f>(C82/(C$81/100))%</f>
        <v>0</v>
      </c>
    </row>
    <row r="83" spans="2:4" ht="21.75" thickBot="1" x14ac:dyDescent="0.3">
      <c r="B83" s="31">
        <v>2022</v>
      </c>
      <c r="C83" s="14">
        <v>1</v>
      </c>
      <c r="D83" s="30">
        <f>(C83/(C$81/100))%</f>
        <v>1</v>
      </c>
    </row>
    <row r="84" spans="2:4" ht="24" thickBot="1" x14ac:dyDescent="0.3">
      <c r="B84" s="13" t="s">
        <v>34</v>
      </c>
      <c r="C84" s="15">
        <f>C85+C86</f>
        <v>1</v>
      </c>
      <c r="D84" s="16">
        <f>(C84/(C$92/100))%</f>
        <v>1.3333333333333333E-3</v>
      </c>
    </row>
    <row r="85" spans="2:4" ht="21" x14ac:dyDescent="0.25">
      <c r="B85" s="29">
        <v>2023</v>
      </c>
      <c r="C85" s="12">
        <v>1</v>
      </c>
      <c r="D85" s="30">
        <f>(C85/(C$84/100))%</f>
        <v>1</v>
      </c>
    </row>
    <row r="86" spans="2:4" ht="21.75" thickBot="1" x14ac:dyDescent="0.3">
      <c r="B86" s="31">
        <v>2022</v>
      </c>
      <c r="C86" s="14">
        <v>0</v>
      </c>
      <c r="D86" s="30">
        <f>(C86/(C$84/100))%</f>
        <v>0</v>
      </c>
    </row>
    <row r="87" spans="2:4" ht="24" thickBot="1" x14ac:dyDescent="0.3">
      <c r="B87" s="13" t="s">
        <v>27</v>
      </c>
      <c r="C87" s="15">
        <f>C81+C78+C75+C72+C69+C66+C63+C54+C57+C60+C84</f>
        <v>16</v>
      </c>
      <c r="D87" s="16">
        <f>(C87/(C$92/100))%</f>
        <v>2.1333333333333333E-2</v>
      </c>
    </row>
    <row r="88" spans="2:4" ht="21" x14ac:dyDescent="0.25">
      <c r="B88" s="31">
        <v>2023</v>
      </c>
      <c r="C88" s="14">
        <f>C85+C82+C79+C76+C73+C55+C58+C61+C64+C67+C70</f>
        <v>9</v>
      </c>
      <c r="D88" s="30">
        <f>(C88/(C$87/100))%</f>
        <v>0.5625</v>
      </c>
    </row>
    <row r="89" spans="2:4" ht="21.75" thickBot="1" x14ac:dyDescent="0.3">
      <c r="B89" s="31">
        <v>2022</v>
      </c>
      <c r="C89" s="14">
        <f>C86+C83+C80+C77+C74+C71+C68+C65+C62+C59+C56</f>
        <v>7</v>
      </c>
      <c r="D89" s="30">
        <f>(C89/(C$87/100))%</f>
        <v>0.4375</v>
      </c>
    </row>
    <row r="90" spans="2:4" ht="23.25" x14ac:dyDescent="0.25">
      <c r="B90" s="17">
        <v>2023</v>
      </c>
      <c r="C90" s="18">
        <f>C85+C82+C79+C76+C73+C70+C67+C64+C61+C58+C55+C52+C49+C46+C43+C40+C37+C34+C31+C28+C25+C22</f>
        <v>367</v>
      </c>
      <c r="D90" s="19">
        <f>(C90/($C92/100))%</f>
        <v>0.48933333333333329</v>
      </c>
    </row>
    <row r="91" spans="2:4" ht="24" thickBot="1" x14ac:dyDescent="0.3">
      <c r="B91" s="20">
        <v>2022</v>
      </c>
      <c r="C91" s="21">
        <f>C83+C80+C77+C74+C71+C68+C65+C62+C59+C56+C53+C50+C47+C44+C41+C38+C35+C32+C29+C26+C23</f>
        <v>383</v>
      </c>
      <c r="D91" s="22">
        <f>(C91/($C92/100))%</f>
        <v>0.51066666666666671</v>
      </c>
    </row>
    <row r="92" spans="2:4" ht="21.75" thickBot="1" x14ac:dyDescent="0.3">
      <c r="B92" s="32" t="s">
        <v>29</v>
      </c>
      <c r="C92" s="33">
        <f>C21+C24+C27+C30+C33+C36+C39+C42+C45+C48+C51+C87</f>
        <v>750</v>
      </c>
      <c r="D92" s="34">
        <f>D21+D24+D27+D30+D33+D36+D39+D42+D45+D48+D51+D87</f>
        <v>1.0000000000000002</v>
      </c>
    </row>
    <row r="94" spans="2:4" ht="15.75" thickBot="1" x14ac:dyDescent="0.3"/>
    <row r="95" spans="2:4" ht="97.5" customHeight="1" thickBot="1" x14ac:dyDescent="0.3">
      <c r="B95" s="214" t="s">
        <v>56</v>
      </c>
      <c r="C95" s="215"/>
    </row>
    <row r="96" spans="2:4" ht="24" thickBot="1" x14ac:dyDescent="0.4">
      <c r="B96" s="56"/>
      <c r="C96" s="56"/>
    </row>
    <row r="97" spans="2:14" ht="21.75" thickBot="1" x14ac:dyDescent="0.3">
      <c r="B97" s="57" t="s">
        <v>8</v>
      </c>
      <c r="C97" s="7" t="s">
        <v>49</v>
      </c>
    </row>
    <row r="98" spans="2:14" ht="193.5" customHeight="1" thickBot="1" x14ac:dyDescent="0.3">
      <c r="B98" s="58" t="s">
        <v>9</v>
      </c>
      <c r="C98" s="11" t="s">
        <v>50</v>
      </c>
    </row>
    <row r="99" spans="2:14" ht="185.25" customHeight="1" thickBot="1" x14ac:dyDescent="0.3">
      <c r="B99" s="42" t="s">
        <v>48</v>
      </c>
      <c r="C99" s="43" t="s">
        <v>57</v>
      </c>
    </row>
    <row r="102" spans="2:14" ht="15.75" thickBot="1" x14ac:dyDescent="0.3"/>
    <row r="103" spans="2:14" ht="24" thickBot="1" x14ac:dyDescent="0.4">
      <c r="B103" s="23" t="s">
        <v>38</v>
      </c>
      <c r="C103" s="221" t="s">
        <v>39</v>
      </c>
      <c r="D103" s="222"/>
      <c r="E103" s="222"/>
      <c r="F103" s="222"/>
      <c r="G103" s="222"/>
      <c r="H103" s="222"/>
      <c r="I103" s="222"/>
      <c r="J103" s="222"/>
      <c r="K103" s="222"/>
      <c r="L103" s="222"/>
      <c r="M103" s="222"/>
      <c r="N103" s="223"/>
    </row>
    <row r="104" spans="2:14" ht="24" thickBot="1" x14ac:dyDescent="0.3">
      <c r="C104" s="224" t="s">
        <v>36</v>
      </c>
      <c r="D104" s="225"/>
      <c r="E104" s="225"/>
      <c r="F104" s="225"/>
      <c r="G104" s="225"/>
      <c r="H104" s="225"/>
      <c r="I104" s="225"/>
      <c r="J104" s="225"/>
      <c r="K104" s="225"/>
      <c r="L104" s="225"/>
      <c r="M104" s="225"/>
      <c r="N104" s="223"/>
    </row>
    <row r="105" spans="2:14" ht="24" thickBot="1" x14ac:dyDescent="0.3">
      <c r="C105" s="13" t="s">
        <v>12</v>
      </c>
      <c r="D105" s="13" t="s">
        <v>11</v>
      </c>
      <c r="E105" s="13" t="s">
        <v>13</v>
      </c>
      <c r="F105" s="13" t="s">
        <v>15</v>
      </c>
      <c r="G105" s="13" t="s">
        <v>16</v>
      </c>
      <c r="H105" s="13" t="s">
        <v>14</v>
      </c>
      <c r="I105" s="13" t="s">
        <v>17</v>
      </c>
      <c r="J105" s="13" t="s">
        <v>18</v>
      </c>
      <c r="K105" s="13" t="s">
        <v>19</v>
      </c>
      <c r="L105" s="13" t="s">
        <v>20</v>
      </c>
      <c r="M105" s="13" t="s">
        <v>21</v>
      </c>
      <c r="N105" s="13" t="s">
        <v>27</v>
      </c>
    </row>
    <row r="106" spans="2:14" ht="21" x14ac:dyDescent="0.25">
      <c r="B106" s="24">
        <v>2023</v>
      </c>
      <c r="C106" s="25">
        <f>(C22/(C$92/100))%</f>
        <v>0.16533333333333336</v>
      </c>
      <c r="D106" s="25">
        <f>(C25/(C$92/100))%</f>
        <v>9.4666666666666663E-2</v>
      </c>
      <c r="E106" s="25">
        <f>(C28/(C$92/100))%</f>
        <v>4.4000000000000004E-2</v>
      </c>
      <c r="F106" s="25">
        <f>(C31/(C$92/100))%</f>
        <v>2.9333333333333333E-2</v>
      </c>
      <c r="G106" s="25">
        <f>(C34/(C$92/100))%</f>
        <v>3.6000000000000004E-2</v>
      </c>
      <c r="H106" s="25">
        <f>(C37/(C$92/100))%</f>
        <v>8.0000000000000002E-3</v>
      </c>
      <c r="I106" s="25">
        <f>(C40/(C$92/100))%</f>
        <v>2.6666666666666665E-2</v>
      </c>
      <c r="J106" s="25">
        <f>(C43/(C$92/100))%</f>
        <v>2.6666666666666665E-2</v>
      </c>
      <c r="K106" s="25">
        <f>(C46/(C$92/100))%</f>
        <v>0.02</v>
      </c>
      <c r="L106" s="25">
        <f>(C49/(C$92/100))%</f>
        <v>1.4666666666666666E-2</v>
      </c>
      <c r="M106" s="25">
        <f>(C52/(C$92/100))%</f>
        <v>1.2E-2</v>
      </c>
      <c r="N106" s="25">
        <f>(C88/(C$92/100))%</f>
        <v>1.2E-2</v>
      </c>
    </row>
    <row r="107" spans="2:14" ht="21.75" thickBot="1" x14ac:dyDescent="0.3">
      <c r="B107" s="26">
        <v>2022</v>
      </c>
      <c r="C107" s="25">
        <f>(C23/(C$92/100))%</f>
        <v>0.16533333333333336</v>
      </c>
      <c r="D107" s="25">
        <f>(C26/(C$92/100))%</f>
        <v>0.11466666666666667</v>
      </c>
      <c r="E107" s="25">
        <f>(C29/(C$92/100))%</f>
        <v>5.333333333333333E-2</v>
      </c>
      <c r="F107" s="25">
        <f>(C32/(C$92/100))%</f>
        <v>3.2000000000000001E-2</v>
      </c>
      <c r="G107" s="25">
        <f>(C35/(C$92/100))%</f>
        <v>0.02</v>
      </c>
      <c r="H107" s="25">
        <f>(C38/(C$92/100))%</f>
        <v>4.533333333333333E-2</v>
      </c>
      <c r="I107" s="25">
        <f>(C41/(C$92/100))%</f>
        <v>2.1333333333333333E-2</v>
      </c>
      <c r="J107" s="25">
        <f>(C44/(C$92/100))%</f>
        <v>2.1333333333333333E-2</v>
      </c>
      <c r="K107" s="25">
        <f>(C47/(C$92/100))%</f>
        <v>2.1333333333333333E-2</v>
      </c>
      <c r="L107" s="25">
        <f>(C50/(C$92/100))%</f>
        <v>4.0000000000000001E-3</v>
      </c>
      <c r="M107" s="25">
        <f>(C53/(C$92/100))%</f>
        <v>2.6666666666666666E-3</v>
      </c>
      <c r="N107" s="25">
        <f>(C89/(C$92/100))%</f>
        <v>9.3333333333333341E-3</v>
      </c>
    </row>
    <row r="108" spans="2:14" ht="24" thickBot="1" x14ac:dyDescent="0.3">
      <c r="B108" s="27" t="s">
        <v>37</v>
      </c>
      <c r="C108" s="28">
        <f t="shared" ref="C108:N108" si="0">SUM(C106:C107)</f>
        <v>0.33066666666666672</v>
      </c>
      <c r="D108" s="28">
        <f t="shared" si="0"/>
        <v>0.20933333333333332</v>
      </c>
      <c r="E108" s="28">
        <f t="shared" si="0"/>
        <v>9.7333333333333327E-2</v>
      </c>
      <c r="F108" s="28">
        <f t="shared" si="0"/>
        <v>6.1333333333333337E-2</v>
      </c>
      <c r="G108" s="28">
        <f t="shared" si="0"/>
        <v>5.6000000000000008E-2</v>
      </c>
      <c r="H108" s="28">
        <f t="shared" si="0"/>
        <v>5.333333333333333E-2</v>
      </c>
      <c r="I108" s="28">
        <f t="shared" si="0"/>
        <v>4.8000000000000001E-2</v>
      </c>
      <c r="J108" s="28">
        <f t="shared" si="0"/>
        <v>4.8000000000000001E-2</v>
      </c>
      <c r="K108" s="28">
        <f t="shared" si="0"/>
        <v>4.1333333333333333E-2</v>
      </c>
      <c r="L108" s="28">
        <f t="shared" si="0"/>
        <v>1.8666666666666665E-2</v>
      </c>
      <c r="M108" s="28">
        <f t="shared" si="0"/>
        <v>1.4666666666666666E-2</v>
      </c>
      <c r="N108" s="28">
        <f t="shared" si="0"/>
        <v>2.1333333333333336E-2</v>
      </c>
    </row>
  </sheetData>
  <mergeCells count="5">
    <mergeCell ref="B95:C95"/>
    <mergeCell ref="H4:H5"/>
    <mergeCell ref="B9:D9"/>
    <mergeCell ref="C103:N103"/>
    <mergeCell ref="C104:N104"/>
  </mergeCells>
  <dataValidations count="2">
    <dataValidation type="list" allowBlank="1" showInputMessage="1" showErrorMessage="1" promptTitle="VALORES POSIBLES ASIGNADOR IOT" sqref="F5" xr:uid="{8247466D-8A72-4D9C-ABE4-B8D16BF9B912}">
      <formula1>"2023,2022"</formula1>
    </dataValidation>
    <dataValidation allowBlank="1" showInputMessage="1" showErrorMessage="1" promptTitle="VALORES POSIBLES ASIGNADOR IOT" sqref="F4" xr:uid="{ADB0161E-35B3-4902-9E1F-DC6ECDA67BDA}"/>
  </dataValidations>
  <hyperlinks>
    <hyperlink ref="F4" r:id="rId1" display="cve@mitre.org/cve@cert.org.tw" xr:uid="{81311D9C-E32C-435D-BDE0-9498567C60C5}"/>
    <hyperlink ref="F5" r:id="rId2" display="cve@mitre.org/cve@cert.org.tw" xr:uid="{CA8CBEF7-9B1A-445B-8FB1-AF0F98CB0140}"/>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B7AAE-3C27-4D49-B979-6CF22A78D516}">
  <dimension ref="B2:N59"/>
  <sheetViews>
    <sheetView topLeftCell="D1" zoomScale="40" zoomScaleNormal="40" workbookViewId="0">
      <selection activeCell="G4" sqref="G4"/>
    </sheetView>
  </sheetViews>
  <sheetFormatPr baseColWidth="10" defaultRowHeight="15" x14ac:dyDescent="0.25"/>
  <cols>
    <col min="2" max="2" width="134.42578125" customWidth="1"/>
    <col min="3" max="3" width="113.5703125" customWidth="1"/>
    <col min="4" max="4" width="141" customWidth="1"/>
    <col min="5" max="5" width="77.28515625" customWidth="1"/>
    <col min="6" max="6" width="62.85546875" customWidth="1"/>
    <col min="7" max="7" width="84.85546875" customWidth="1"/>
    <col min="8" max="8" width="87.28515625" customWidth="1"/>
    <col min="9" max="9" width="57.5703125" customWidth="1"/>
    <col min="10" max="10" width="40.28515625" customWidth="1"/>
    <col min="11" max="11" width="45.42578125" customWidth="1"/>
    <col min="12" max="12" width="40.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100" t="s">
        <v>119</v>
      </c>
      <c r="C4" s="101" t="s">
        <v>120</v>
      </c>
      <c r="D4" s="102" t="s">
        <v>121</v>
      </c>
      <c r="E4" s="103" t="s">
        <v>7</v>
      </c>
      <c r="F4" s="104" t="s">
        <v>99</v>
      </c>
      <c r="G4" s="95" t="s">
        <v>110</v>
      </c>
      <c r="H4" s="230" t="s">
        <v>154</v>
      </c>
    </row>
    <row r="5" spans="2:8" ht="322.5" customHeight="1" thickTop="1" thickBot="1" x14ac:dyDescent="0.3">
      <c r="B5" s="100" t="s">
        <v>132</v>
      </c>
      <c r="C5" s="101" t="s">
        <v>133</v>
      </c>
      <c r="D5" s="102" t="s">
        <v>134</v>
      </c>
      <c r="E5" s="103" t="s">
        <v>7</v>
      </c>
      <c r="F5" s="104" t="s">
        <v>99</v>
      </c>
      <c r="G5" s="49" t="s">
        <v>152</v>
      </c>
      <c r="H5" s="231"/>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55</v>
      </c>
      <c r="D11" s="8"/>
    </row>
    <row r="12" spans="2:8" ht="224.25" customHeight="1" thickBot="1" x14ac:dyDescent="0.4">
      <c r="B12" s="10" t="s">
        <v>9</v>
      </c>
      <c r="C12" s="11" t="s">
        <v>155</v>
      </c>
      <c r="D12" s="9"/>
    </row>
    <row r="13" spans="2:8" ht="207.75" customHeight="1" thickBot="1" x14ac:dyDescent="0.3">
      <c r="B13" s="42" t="s">
        <v>48</v>
      </c>
      <c r="C13" s="11" t="s">
        <v>156</v>
      </c>
    </row>
    <row r="19" spans="2:4" ht="15.75" thickBot="1" x14ac:dyDescent="0.3"/>
    <row r="20" spans="2:4" ht="95.25" customHeight="1" thickBot="1" x14ac:dyDescent="0.3">
      <c r="B20" s="50" t="s">
        <v>157</v>
      </c>
      <c r="C20" s="51" t="s">
        <v>10</v>
      </c>
      <c r="D20" s="52" t="s">
        <v>158</v>
      </c>
    </row>
    <row r="21" spans="2:4" ht="23.25" x14ac:dyDescent="0.25">
      <c r="B21" s="62" t="s">
        <v>99</v>
      </c>
      <c r="C21" s="63">
        <f>SUM(C22:C24)</f>
        <v>449</v>
      </c>
      <c r="D21" s="64">
        <f>(C21/(C$36/100))%</f>
        <v>0.59866666666666668</v>
      </c>
    </row>
    <row r="22" spans="2:4" ht="21" x14ac:dyDescent="0.25">
      <c r="B22" s="75" t="s">
        <v>99</v>
      </c>
      <c r="C22" s="66">
        <v>397</v>
      </c>
      <c r="D22" s="76">
        <f>(C22/(C$21/100))%</f>
        <v>0.88418708240534516</v>
      </c>
    </row>
    <row r="23" spans="2:4" ht="21" x14ac:dyDescent="0.25">
      <c r="B23" s="75" t="s">
        <v>136</v>
      </c>
      <c r="C23" s="66">
        <v>17</v>
      </c>
      <c r="D23" s="76">
        <f t="shared" ref="D23:D24" si="0">(C23/(C$21/100))%</f>
        <v>3.7861915367483297E-2</v>
      </c>
    </row>
    <row r="24" spans="2:4" ht="21" x14ac:dyDescent="0.25">
      <c r="B24" s="75" t="s">
        <v>106</v>
      </c>
      <c r="C24" s="66">
        <v>35</v>
      </c>
      <c r="D24" s="76">
        <f t="shared" si="0"/>
        <v>7.7951002227171481E-2</v>
      </c>
    </row>
    <row r="25" spans="2:4" ht="23.25" x14ac:dyDescent="0.25">
      <c r="B25" s="59" t="s">
        <v>100</v>
      </c>
      <c r="C25" s="60">
        <f>SUM(C26:C28)</f>
        <v>150</v>
      </c>
      <c r="D25" s="61">
        <f>(C25/(C$36/100))%</f>
        <v>0.2</v>
      </c>
    </row>
    <row r="26" spans="2:4" ht="21" x14ac:dyDescent="0.25">
      <c r="B26" s="75" t="s">
        <v>99</v>
      </c>
      <c r="C26" s="66">
        <v>7</v>
      </c>
      <c r="D26" s="77">
        <f>(C26/(C$25/100))%</f>
        <v>4.6666666666666669E-2</v>
      </c>
    </row>
    <row r="27" spans="2:4" ht="21" x14ac:dyDescent="0.25">
      <c r="B27" s="75" t="s">
        <v>136</v>
      </c>
      <c r="C27" s="66">
        <v>74</v>
      </c>
      <c r="D27" s="77">
        <f t="shared" ref="D27:D28" si="1">(C27/(C$25/100))%</f>
        <v>0.49333333333333335</v>
      </c>
    </row>
    <row r="28" spans="2:4" ht="21" x14ac:dyDescent="0.25">
      <c r="B28" s="75" t="s">
        <v>106</v>
      </c>
      <c r="C28" s="66">
        <v>69</v>
      </c>
      <c r="D28" s="77">
        <f t="shared" si="1"/>
        <v>0.46</v>
      </c>
    </row>
    <row r="29" spans="2:4" ht="23.25" x14ac:dyDescent="0.25">
      <c r="B29" s="59" t="s">
        <v>101</v>
      </c>
      <c r="C29" s="60">
        <f>SUM(C30:C32)</f>
        <v>151</v>
      </c>
      <c r="D29" s="61">
        <f>(C29/(C$36/100))%</f>
        <v>0.20133333333333334</v>
      </c>
    </row>
    <row r="30" spans="2:4" ht="21" x14ac:dyDescent="0.25">
      <c r="B30" s="75" t="s">
        <v>99</v>
      </c>
      <c r="C30" s="66">
        <v>25</v>
      </c>
      <c r="D30" s="77">
        <f>(C30/(C$29/100))%</f>
        <v>0.16556291390728475</v>
      </c>
    </row>
    <row r="31" spans="2:4" ht="21" x14ac:dyDescent="0.25">
      <c r="B31" s="75" t="s">
        <v>136</v>
      </c>
      <c r="C31" s="66">
        <v>19</v>
      </c>
      <c r="D31" s="77">
        <f t="shared" ref="D31:D32" si="2">(C31/(C$29/100))%</f>
        <v>0.12582781456953643</v>
      </c>
    </row>
    <row r="32" spans="2:4" ht="21" x14ac:dyDescent="0.25">
      <c r="B32" s="75" t="s">
        <v>106</v>
      </c>
      <c r="C32" s="66">
        <v>107</v>
      </c>
      <c r="D32" s="77">
        <f t="shared" si="2"/>
        <v>0.70860927152317887</v>
      </c>
    </row>
    <row r="33" spans="2:5" ht="24" thickBot="1" x14ac:dyDescent="0.3">
      <c r="B33" s="70" t="s">
        <v>99</v>
      </c>
      <c r="C33" s="70">
        <f>C22+C26+C30</f>
        <v>429</v>
      </c>
      <c r="D33" s="71">
        <f>(C33/(C$36/100))%</f>
        <v>0.57200000000000006</v>
      </c>
      <c r="E33" s="69"/>
    </row>
    <row r="34" spans="2:5" ht="24" thickBot="1" x14ac:dyDescent="0.3">
      <c r="B34" s="70" t="s">
        <v>100</v>
      </c>
      <c r="C34" s="70">
        <f>C23+C27+C31</f>
        <v>110</v>
      </c>
      <c r="D34" s="71">
        <f>(C34/(C$36/100))%</f>
        <v>0.14666666666666667</v>
      </c>
      <c r="E34" s="69"/>
    </row>
    <row r="35" spans="2:5" ht="24" thickBot="1" x14ac:dyDescent="0.3">
      <c r="B35" s="70" t="s">
        <v>106</v>
      </c>
      <c r="C35" s="70">
        <f>C24+C28+C32</f>
        <v>211</v>
      </c>
      <c r="D35" s="71">
        <f>(C35/(C$36/100))%</f>
        <v>0.28133333333333332</v>
      </c>
      <c r="E35" s="69"/>
    </row>
    <row r="36" spans="2:5" ht="29.25" thickBot="1" x14ac:dyDescent="0.3">
      <c r="B36" s="72" t="s">
        <v>29</v>
      </c>
      <c r="C36" s="73">
        <f>C21+C25+C29</f>
        <v>750</v>
      </c>
      <c r="D36" s="74">
        <f>D21+D25+D29</f>
        <v>1</v>
      </c>
    </row>
    <row r="44" spans="2:5" ht="15.75" thickBot="1" x14ac:dyDescent="0.3"/>
    <row r="45" spans="2:5" ht="63" customHeight="1" thickBot="1" x14ac:dyDescent="0.3">
      <c r="B45" s="214" t="s">
        <v>159</v>
      </c>
      <c r="C45" s="215"/>
    </row>
    <row r="46" spans="2:5" ht="24" thickBot="1" x14ac:dyDescent="0.4">
      <c r="B46" s="56"/>
      <c r="C46" s="56"/>
    </row>
    <row r="47" spans="2:5" ht="21.75" thickBot="1" x14ac:dyDescent="0.3">
      <c r="B47" s="57" t="s">
        <v>8</v>
      </c>
      <c r="C47" s="7" t="s">
        <v>55</v>
      </c>
    </row>
    <row r="48" spans="2:5" ht="207.75" customHeight="1" thickBot="1" x14ac:dyDescent="0.3">
      <c r="B48" s="58" t="s">
        <v>9</v>
      </c>
      <c r="C48" s="11" t="s">
        <v>155</v>
      </c>
      <c r="E48" s="69"/>
    </row>
    <row r="49" spans="2:14" ht="174" customHeight="1" thickBot="1" x14ac:dyDescent="0.3">
      <c r="B49" s="42" t="s">
        <v>48</v>
      </c>
      <c r="C49" s="43" t="s">
        <v>160</v>
      </c>
    </row>
    <row r="52" spans="2:14" ht="15.75" thickBot="1" x14ac:dyDescent="0.3"/>
    <row r="53" spans="2:14" ht="24" thickBot="1" x14ac:dyDescent="0.4">
      <c r="B53" s="23" t="s">
        <v>150</v>
      </c>
      <c r="C53" s="232" t="s">
        <v>116</v>
      </c>
      <c r="D53" s="233"/>
      <c r="E53" s="234"/>
      <c r="F53" s="91"/>
      <c r="G53" s="79"/>
      <c r="H53" s="79"/>
      <c r="I53" s="79"/>
      <c r="J53" s="79"/>
      <c r="K53" s="79"/>
      <c r="L53" s="79"/>
      <c r="M53" s="79"/>
      <c r="N53" s="79"/>
    </row>
    <row r="54" spans="2:14" ht="24" thickBot="1" x14ac:dyDescent="0.3">
      <c r="C54" s="235" t="s">
        <v>36</v>
      </c>
      <c r="D54" s="233"/>
      <c r="E54" s="234"/>
      <c r="F54" s="92"/>
      <c r="G54" s="80"/>
      <c r="H54" s="80"/>
      <c r="I54" s="80"/>
      <c r="J54" s="80"/>
      <c r="K54" s="80"/>
      <c r="L54" s="80"/>
      <c r="M54" s="80"/>
      <c r="N54" s="80"/>
    </row>
    <row r="55" spans="2:14" ht="24" thickBot="1" x14ac:dyDescent="0.3">
      <c r="C55" s="81" t="s">
        <v>99</v>
      </c>
      <c r="D55" s="82" t="s">
        <v>100</v>
      </c>
      <c r="E55" s="83" t="s">
        <v>106</v>
      </c>
    </row>
    <row r="56" spans="2:14" ht="21" x14ac:dyDescent="0.25">
      <c r="B56" s="88" t="s">
        <v>99</v>
      </c>
      <c r="C56" s="84">
        <f>(C22/(C$36/100))%</f>
        <v>0.52933333333333332</v>
      </c>
      <c r="D56" s="25">
        <f>(C26/(C$36/100))%</f>
        <v>9.3333333333333341E-3</v>
      </c>
      <c r="E56" s="85">
        <f>(C30/(C$36/100))%</f>
        <v>3.3333333333333333E-2</v>
      </c>
    </row>
    <row r="57" spans="2:14" ht="21" x14ac:dyDescent="0.25">
      <c r="B57" s="89" t="s">
        <v>100</v>
      </c>
      <c r="C57" s="84">
        <f>(C23/(C$36/100))%</f>
        <v>2.2666666666666665E-2</v>
      </c>
      <c r="D57" s="25">
        <f>(C27/(C$36/100))%</f>
        <v>9.8666666666666666E-2</v>
      </c>
      <c r="E57" s="85">
        <f>(C31/(C$36/100))%</f>
        <v>2.5333333333333333E-2</v>
      </c>
    </row>
    <row r="58" spans="2:14" ht="21.75" thickBot="1" x14ac:dyDescent="0.3">
      <c r="B58" s="89" t="s">
        <v>106</v>
      </c>
      <c r="C58" s="84">
        <f>(C24/(C$36/100))%</f>
        <v>4.6666666666666669E-2</v>
      </c>
      <c r="D58" s="25">
        <f>(C28/(C$36/100))%</f>
        <v>9.1999999999999998E-2</v>
      </c>
      <c r="E58" s="85">
        <f>(C32/(C$36/100))%</f>
        <v>0.14266666666666666</v>
      </c>
    </row>
    <row r="59" spans="2:14" ht="24" thickBot="1" x14ac:dyDescent="0.3">
      <c r="B59" s="90" t="s">
        <v>37</v>
      </c>
      <c r="C59" s="86">
        <f>SUM(C56:C58)</f>
        <v>0.59866666666666657</v>
      </c>
      <c r="D59" s="28">
        <f>SUM(D56:D58)</f>
        <v>0.2</v>
      </c>
      <c r="E59" s="87">
        <f>SUM(E56:E58)</f>
        <v>0.20133333333333334</v>
      </c>
    </row>
  </sheetData>
  <mergeCells count="5">
    <mergeCell ref="H4:H5"/>
    <mergeCell ref="B9:D9"/>
    <mergeCell ref="B45:C45"/>
    <mergeCell ref="C53:E53"/>
    <mergeCell ref="C54:E54"/>
  </mergeCells>
  <dataValidations count="1">
    <dataValidation type="list" allowBlank="1" showInputMessage="1" showErrorMessage="1" promptTitle="VALORES POSIBLES ASIGNADOR IOT" sqref="F4:F5" xr:uid="{981AE223-68C7-4C5F-8A8A-3BE047838F32}">
      <formula1>"ALTO,BAJO,NINGUNO"</formula1>
    </dataValidation>
  </dataValidations>
  <hyperlinks>
    <hyperlink ref="F5" r:id="rId1" display="cve@mitre.org/cve@cert.org.tw" xr:uid="{F7ABB4B5-5C41-4ABE-9DF7-1514DCB9F089}"/>
    <hyperlink ref="F4" r:id="rId2" display="cve@mitre.org/cve@cert.org.tw" xr:uid="{1BC738F1-D1DE-4A9D-9162-A4DCB5771CC1}"/>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08EDF-C78C-4C84-B0B4-61629F4DED22}">
  <dimension ref="B2:N59"/>
  <sheetViews>
    <sheetView topLeftCell="C4" zoomScale="40" zoomScaleNormal="40" workbookViewId="0">
      <selection activeCell="B4" sqref="B4:F4"/>
    </sheetView>
  </sheetViews>
  <sheetFormatPr baseColWidth="10" defaultRowHeight="15" x14ac:dyDescent="0.25"/>
  <cols>
    <col min="2" max="2" width="134.42578125" customWidth="1"/>
    <col min="3" max="3" width="113.5703125" customWidth="1"/>
    <col min="4" max="4" width="141" customWidth="1"/>
    <col min="5" max="5" width="77.28515625" customWidth="1"/>
    <col min="6" max="6" width="62.85546875" customWidth="1"/>
    <col min="7" max="7" width="84.85546875" customWidth="1"/>
    <col min="8" max="8" width="87.28515625" customWidth="1"/>
    <col min="9" max="9" width="57.5703125" customWidth="1"/>
    <col min="10" max="10" width="40.28515625" customWidth="1"/>
    <col min="11" max="11" width="45.42578125" customWidth="1"/>
    <col min="12" max="12" width="40.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100" t="s">
        <v>119</v>
      </c>
      <c r="C4" s="101" t="s">
        <v>120</v>
      </c>
      <c r="D4" s="102" t="s">
        <v>121</v>
      </c>
      <c r="E4" s="103" t="s">
        <v>7</v>
      </c>
      <c r="F4" s="104" t="s">
        <v>99</v>
      </c>
      <c r="G4" s="95" t="s">
        <v>110</v>
      </c>
      <c r="H4" s="230" t="s">
        <v>161</v>
      </c>
    </row>
    <row r="5" spans="2:8" ht="322.5" customHeight="1" thickTop="1" thickBot="1" x14ac:dyDescent="0.3">
      <c r="B5" s="100" t="s">
        <v>107</v>
      </c>
      <c r="C5" s="101" t="s">
        <v>108</v>
      </c>
      <c r="D5" s="102" t="s">
        <v>109</v>
      </c>
      <c r="E5" s="103" t="s">
        <v>7</v>
      </c>
      <c r="F5" s="104" t="s">
        <v>99</v>
      </c>
      <c r="G5" s="95" t="s">
        <v>110</v>
      </c>
      <c r="H5" s="231"/>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55</v>
      </c>
      <c r="D11" s="8"/>
    </row>
    <row r="12" spans="2:8" ht="224.25" customHeight="1" thickBot="1" x14ac:dyDescent="0.4">
      <c r="B12" s="10" t="s">
        <v>9</v>
      </c>
      <c r="C12" s="11" t="s">
        <v>162</v>
      </c>
      <c r="D12" s="9"/>
    </row>
    <row r="13" spans="2:8" ht="207.75" customHeight="1" thickBot="1" x14ac:dyDescent="0.3">
      <c r="B13" s="42" t="s">
        <v>48</v>
      </c>
      <c r="C13" s="11" t="s">
        <v>163</v>
      </c>
    </row>
    <row r="19" spans="2:4" ht="15.75" thickBot="1" x14ac:dyDescent="0.3"/>
    <row r="20" spans="2:4" ht="95.25" customHeight="1" thickBot="1" x14ac:dyDescent="0.3">
      <c r="B20" s="50" t="s">
        <v>164</v>
      </c>
      <c r="C20" s="51" t="s">
        <v>10</v>
      </c>
      <c r="D20" s="52" t="s">
        <v>158</v>
      </c>
    </row>
    <row r="21" spans="2:4" ht="23.25" x14ac:dyDescent="0.25">
      <c r="B21" s="62" t="s">
        <v>99</v>
      </c>
      <c r="C21" s="63">
        <f>SUM(C22:C24)</f>
        <v>449</v>
      </c>
      <c r="D21" s="64">
        <f>(C21/(C$36/100))%</f>
        <v>0.59866666666666668</v>
      </c>
    </row>
    <row r="22" spans="2:4" ht="21" x14ac:dyDescent="0.25">
      <c r="B22" s="75" t="s">
        <v>99</v>
      </c>
      <c r="C22" s="66">
        <v>407</v>
      </c>
      <c r="D22" s="76">
        <f>(C22/(C$21/100))%</f>
        <v>0.90645879732739421</v>
      </c>
    </row>
    <row r="23" spans="2:4" ht="21" x14ac:dyDescent="0.25">
      <c r="B23" s="75" t="s">
        <v>136</v>
      </c>
      <c r="C23" s="66">
        <v>2</v>
      </c>
      <c r="D23" s="76">
        <f t="shared" ref="D23:D24" si="0">(C23/(C$21/100))%</f>
        <v>4.4543429844097994E-3</v>
      </c>
    </row>
    <row r="24" spans="2:4" ht="21" x14ac:dyDescent="0.25">
      <c r="B24" s="75" t="s">
        <v>106</v>
      </c>
      <c r="C24" s="66">
        <v>40</v>
      </c>
      <c r="D24" s="76">
        <f t="shared" si="0"/>
        <v>8.9086859688195991E-2</v>
      </c>
    </row>
    <row r="25" spans="2:4" ht="23.25" x14ac:dyDescent="0.25">
      <c r="B25" s="59" t="s">
        <v>100</v>
      </c>
      <c r="C25" s="60">
        <f>SUM(C26:C28)</f>
        <v>150</v>
      </c>
      <c r="D25" s="61">
        <f>(C25/(C$36/100))%</f>
        <v>0.2</v>
      </c>
    </row>
    <row r="26" spans="2:4" ht="21" x14ac:dyDescent="0.25">
      <c r="B26" s="75" t="s">
        <v>99</v>
      </c>
      <c r="C26" s="66">
        <v>7</v>
      </c>
      <c r="D26" s="77">
        <f>(C26/(C$25/100))%</f>
        <v>4.6666666666666669E-2</v>
      </c>
    </row>
    <row r="27" spans="2:4" ht="21" x14ac:dyDescent="0.25">
      <c r="B27" s="75" t="s">
        <v>136</v>
      </c>
      <c r="C27" s="66">
        <v>110</v>
      </c>
      <c r="D27" s="77">
        <f t="shared" ref="D27:D28" si="1">(C27/(C$25/100))%</f>
        <v>0.73333333333333328</v>
      </c>
    </row>
    <row r="28" spans="2:4" ht="21" x14ac:dyDescent="0.25">
      <c r="B28" s="75" t="s">
        <v>106</v>
      </c>
      <c r="C28" s="66">
        <v>33</v>
      </c>
      <c r="D28" s="77">
        <f t="shared" si="1"/>
        <v>0.22</v>
      </c>
    </row>
    <row r="29" spans="2:4" ht="23.25" x14ac:dyDescent="0.25">
      <c r="B29" s="59" t="s">
        <v>101</v>
      </c>
      <c r="C29" s="60">
        <f>SUM(C30:C32)</f>
        <v>151</v>
      </c>
      <c r="D29" s="61">
        <f>(C29/(C$36/100))%</f>
        <v>0.20133333333333334</v>
      </c>
    </row>
    <row r="30" spans="2:4" ht="21" x14ac:dyDescent="0.25">
      <c r="B30" s="75" t="s">
        <v>99</v>
      </c>
      <c r="C30" s="66">
        <v>89</v>
      </c>
      <c r="D30" s="77">
        <f>(C30/(C$29/100))%</f>
        <v>0.58940397350993379</v>
      </c>
    </row>
    <row r="31" spans="2:4" ht="21" x14ac:dyDescent="0.25">
      <c r="B31" s="75" t="s">
        <v>136</v>
      </c>
      <c r="C31" s="66">
        <v>34</v>
      </c>
      <c r="D31" s="77">
        <f t="shared" ref="D31:D32" si="2">(C31/(C$29/100))%</f>
        <v>0.22516556291390727</v>
      </c>
    </row>
    <row r="32" spans="2:4" ht="21" x14ac:dyDescent="0.25">
      <c r="B32" s="75" t="s">
        <v>106</v>
      </c>
      <c r="C32" s="66">
        <v>28</v>
      </c>
      <c r="D32" s="77">
        <f t="shared" si="2"/>
        <v>0.18543046357615892</v>
      </c>
    </row>
    <row r="33" spans="2:5" ht="24" thickBot="1" x14ac:dyDescent="0.3">
      <c r="B33" s="70" t="s">
        <v>99</v>
      </c>
      <c r="C33" s="70">
        <f>C22+C26+C30</f>
        <v>503</v>
      </c>
      <c r="D33" s="71">
        <f>(C33/(C$36/100))%</f>
        <v>0.67066666666666663</v>
      </c>
      <c r="E33" s="69"/>
    </row>
    <row r="34" spans="2:5" ht="24" thickBot="1" x14ac:dyDescent="0.3">
      <c r="B34" s="70" t="s">
        <v>100</v>
      </c>
      <c r="C34" s="70">
        <f>C23+C27+C31</f>
        <v>146</v>
      </c>
      <c r="D34" s="71">
        <f>(C34/(C$36/100))%</f>
        <v>0.19466666666666665</v>
      </c>
      <c r="E34" s="69"/>
    </row>
    <row r="35" spans="2:5" ht="24" thickBot="1" x14ac:dyDescent="0.3">
      <c r="B35" s="70" t="s">
        <v>106</v>
      </c>
      <c r="C35" s="70">
        <f>C24+C28+C32</f>
        <v>101</v>
      </c>
      <c r="D35" s="71">
        <f>(C35/(C$36/100))%</f>
        <v>0.13466666666666666</v>
      </c>
      <c r="E35" s="69"/>
    </row>
    <row r="36" spans="2:5" ht="29.25" thickBot="1" x14ac:dyDescent="0.3">
      <c r="B36" s="72" t="s">
        <v>29</v>
      </c>
      <c r="C36" s="73">
        <f>C21+C25+C29</f>
        <v>750</v>
      </c>
      <c r="D36" s="74">
        <f>D21+D25+D29</f>
        <v>1</v>
      </c>
    </row>
    <row r="44" spans="2:5" ht="15.75" thickBot="1" x14ac:dyDescent="0.3"/>
    <row r="45" spans="2:5" ht="63" customHeight="1" thickBot="1" x14ac:dyDescent="0.3">
      <c r="B45" s="214" t="s">
        <v>165</v>
      </c>
      <c r="C45" s="215"/>
    </row>
    <row r="46" spans="2:5" ht="24" thickBot="1" x14ac:dyDescent="0.4">
      <c r="B46" s="56"/>
      <c r="C46" s="56"/>
    </row>
    <row r="47" spans="2:5" ht="21.75" thickBot="1" x14ac:dyDescent="0.3">
      <c r="B47" s="57" t="s">
        <v>8</v>
      </c>
      <c r="C47" s="7" t="s">
        <v>55</v>
      </c>
    </row>
    <row r="48" spans="2:5" ht="207.75" customHeight="1" thickBot="1" x14ac:dyDescent="0.3">
      <c r="B48" s="58" t="s">
        <v>9</v>
      </c>
      <c r="C48" s="11" t="s">
        <v>162</v>
      </c>
      <c r="E48" s="69"/>
    </row>
    <row r="49" spans="2:14" ht="174" customHeight="1" thickBot="1" x14ac:dyDescent="0.3">
      <c r="B49" s="42" t="s">
        <v>48</v>
      </c>
      <c r="C49" s="43" t="s">
        <v>166</v>
      </c>
    </row>
    <row r="52" spans="2:14" ht="15.75" thickBot="1" x14ac:dyDescent="0.3"/>
    <row r="53" spans="2:14" ht="24" thickBot="1" x14ac:dyDescent="0.4">
      <c r="B53" s="23" t="s">
        <v>167</v>
      </c>
      <c r="C53" s="232" t="s">
        <v>116</v>
      </c>
      <c r="D53" s="233"/>
      <c r="E53" s="234"/>
      <c r="F53" s="91"/>
      <c r="G53" s="79"/>
      <c r="H53" s="79"/>
      <c r="I53" s="79"/>
      <c r="J53" s="79"/>
      <c r="K53" s="79"/>
      <c r="L53" s="79"/>
      <c r="M53" s="79"/>
      <c r="N53" s="79"/>
    </row>
    <row r="54" spans="2:14" ht="24" thickBot="1" x14ac:dyDescent="0.3">
      <c r="C54" s="235" t="s">
        <v>36</v>
      </c>
      <c r="D54" s="233"/>
      <c r="E54" s="234"/>
      <c r="F54" s="92"/>
      <c r="G54" s="80"/>
      <c r="H54" s="80"/>
      <c r="I54" s="80"/>
      <c r="J54" s="80"/>
      <c r="K54" s="80"/>
      <c r="L54" s="80"/>
      <c r="M54" s="80"/>
      <c r="N54" s="80"/>
    </row>
    <row r="55" spans="2:14" ht="24" thickBot="1" x14ac:dyDescent="0.3">
      <c r="C55" s="81" t="s">
        <v>99</v>
      </c>
      <c r="D55" s="82" t="s">
        <v>100</v>
      </c>
      <c r="E55" s="83" t="s">
        <v>106</v>
      </c>
    </row>
    <row r="56" spans="2:14" ht="21" x14ac:dyDescent="0.25">
      <c r="B56" s="88" t="s">
        <v>99</v>
      </c>
      <c r="C56" s="84">
        <f>(C22/(C$36/100))%</f>
        <v>0.54266666666666663</v>
      </c>
      <c r="D56" s="25">
        <f>(C26/(C$36/100))%</f>
        <v>9.3333333333333341E-3</v>
      </c>
      <c r="E56" s="85">
        <f>(C30/(C$36/100))%</f>
        <v>0.11866666666666667</v>
      </c>
    </row>
    <row r="57" spans="2:14" ht="21" x14ac:dyDescent="0.25">
      <c r="B57" s="89" t="s">
        <v>100</v>
      </c>
      <c r="C57" s="84">
        <f>(C23/(C$36/100))%</f>
        <v>2.6666666666666666E-3</v>
      </c>
      <c r="D57" s="25">
        <f>(C27/(C$36/100))%</f>
        <v>0.14666666666666667</v>
      </c>
      <c r="E57" s="85">
        <f>(C31/(C$36/100))%</f>
        <v>4.533333333333333E-2</v>
      </c>
    </row>
    <row r="58" spans="2:14" ht="21.75" thickBot="1" x14ac:dyDescent="0.3">
      <c r="B58" s="89" t="s">
        <v>106</v>
      </c>
      <c r="C58" s="84">
        <f>(C24/(C$36/100))%</f>
        <v>5.333333333333333E-2</v>
      </c>
      <c r="D58" s="25">
        <f>(C28/(C$36/100))%</f>
        <v>4.4000000000000004E-2</v>
      </c>
      <c r="E58" s="85">
        <f>(C32/(C$36/100))%</f>
        <v>3.7333333333333336E-2</v>
      </c>
    </row>
    <row r="59" spans="2:14" ht="24" thickBot="1" x14ac:dyDescent="0.3">
      <c r="B59" s="90" t="s">
        <v>37</v>
      </c>
      <c r="C59" s="86">
        <f>SUM(C56:C58)</f>
        <v>0.59866666666666668</v>
      </c>
      <c r="D59" s="28">
        <f>SUM(D56:D58)</f>
        <v>0.2</v>
      </c>
      <c r="E59" s="87">
        <f>SUM(E56:E58)</f>
        <v>0.20133333333333334</v>
      </c>
    </row>
  </sheetData>
  <mergeCells count="5">
    <mergeCell ref="H4:H5"/>
    <mergeCell ref="B9:D9"/>
    <mergeCell ref="B45:C45"/>
    <mergeCell ref="C53:E53"/>
    <mergeCell ref="C54:E54"/>
  </mergeCells>
  <dataValidations count="1">
    <dataValidation type="list" allowBlank="1" showInputMessage="1" showErrorMessage="1" promptTitle="VALORES POSIBLES ASIGNADOR IOT" sqref="F4:F5" xr:uid="{6C3C2D27-DE41-4D9F-A1DB-3E547B580C60}">
      <formula1>"ALTO,BAJO,NINGUNO"</formula1>
    </dataValidation>
  </dataValidations>
  <hyperlinks>
    <hyperlink ref="F4" r:id="rId1" display="cve@mitre.org/cve@cert.org.tw" xr:uid="{19BCD3BE-230B-4DD5-AD40-BBF5A6C545EC}"/>
    <hyperlink ref="F5" r:id="rId2" display="cve@mitre.org/cve@cert.org.tw" xr:uid="{5EAE19BF-1C08-4265-A882-831EA88BEF5A}"/>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562AF-6D5C-43C4-B209-492D832764B0}">
  <dimension ref="B2:N59"/>
  <sheetViews>
    <sheetView topLeftCell="A57" zoomScale="40" zoomScaleNormal="40" workbookViewId="0">
      <selection activeCell="D82" sqref="D82"/>
    </sheetView>
  </sheetViews>
  <sheetFormatPr baseColWidth="10" defaultRowHeight="15" x14ac:dyDescent="0.25"/>
  <cols>
    <col min="2" max="2" width="134.42578125" customWidth="1"/>
    <col min="3" max="3" width="113.5703125" customWidth="1"/>
    <col min="4" max="4" width="141" customWidth="1"/>
    <col min="5" max="5" width="77.28515625" customWidth="1"/>
    <col min="6" max="6" width="62.85546875" customWidth="1"/>
    <col min="7" max="7" width="84.85546875" customWidth="1"/>
    <col min="8" max="8" width="87.28515625" customWidth="1"/>
    <col min="9" max="9" width="57.5703125" customWidth="1"/>
    <col min="10" max="10" width="40.28515625" customWidth="1"/>
    <col min="11" max="11" width="45.42578125" customWidth="1"/>
    <col min="12" max="12" width="40.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100" t="s">
        <v>132</v>
      </c>
      <c r="C4" s="101" t="s">
        <v>133</v>
      </c>
      <c r="D4" s="102" t="s">
        <v>134</v>
      </c>
      <c r="E4" s="103" t="s">
        <v>7</v>
      </c>
      <c r="F4" s="104" t="s">
        <v>99</v>
      </c>
      <c r="G4" s="95" t="s">
        <v>110</v>
      </c>
      <c r="H4" s="230" t="s">
        <v>168</v>
      </c>
    </row>
    <row r="5" spans="2:8" ht="322.5" customHeight="1" thickTop="1" thickBot="1" x14ac:dyDescent="0.3">
      <c r="B5" s="100" t="s">
        <v>107</v>
      </c>
      <c r="C5" s="101" t="s">
        <v>108</v>
      </c>
      <c r="D5" s="102" t="s">
        <v>109</v>
      </c>
      <c r="E5" s="103" t="s">
        <v>7</v>
      </c>
      <c r="F5" s="104" t="s">
        <v>99</v>
      </c>
      <c r="G5" s="95" t="s">
        <v>110</v>
      </c>
      <c r="H5" s="231"/>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55</v>
      </c>
      <c r="D11" s="8"/>
    </row>
    <row r="12" spans="2:8" ht="224.25" customHeight="1" thickBot="1" x14ac:dyDescent="0.4">
      <c r="B12" s="10" t="s">
        <v>9</v>
      </c>
      <c r="C12" s="11" t="s">
        <v>169</v>
      </c>
      <c r="D12" s="9"/>
    </row>
    <row r="13" spans="2:8" ht="207.75" customHeight="1" thickBot="1" x14ac:dyDescent="0.3">
      <c r="B13" s="42" t="s">
        <v>48</v>
      </c>
      <c r="C13" s="11" t="s">
        <v>170</v>
      </c>
    </row>
    <row r="19" spans="2:4" ht="15.75" thickBot="1" x14ac:dyDescent="0.3"/>
    <row r="20" spans="2:4" ht="95.25" customHeight="1" thickBot="1" x14ac:dyDescent="0.3">
      <c r="B20" s="50" t="s">
        <v>171</v>
      </c>
      <c r="C20" s="51" t="s">
        <v>10</v>
      </c>
      <c r="D20" s="52" t="s">
        <v>129</v>
      </c>
    </row>
    <row r="21" spans="2:4" ht="23.25" x14ac:dyDescent="0.25">
      <c r="B21" s="62" t="s">
        <v>99</v>
      </c>
      <c r="C21" s="63">
        <f>SUM(C22:C24)</f>
        <v>429</v>
      </c>
      <c r="D21" s="64">
        <f>(C21/(C$36/100))%</f>
        <v>0.57200000000000006</v>
      </c>
    </row>
    <row r="22" spans="2:4" ht="21" x14ac:dyDescent="0.25">
      <c r="B22" s="75" t="s">
        <v>99</v>
      </c>
      <c r="C22" s="66">
        <v>385</v>
      </c>
      <c r="D22" s="76">
        <f>(C22/(C$21/100))%</f>
        <v>0.89743589743589736</v>
      </c>
    </row>
    <row r="23" spans="2:4" ht="21" x14ac:dyDescent="0.25">
      <c r="B23" s="75" t="s">
        <v>136</v>
      </c>
      <c r="C23" s="66">
        <v>3</v>
      </c>
      <c r="D23" s="76">
        <f t="shared" ref="D23:D24" si="0">(C23/(C$21/100))%</f>
        <v>6.993006993006993E-3</v>
      </c>
    </row>
    <row r="24" spans="2:4" ht="21" x14ac:dyDescent="0.25">
      <c r="B24" s="75" t="s">
        <v>106</v>
      </c>
      <c r="C24" s="66">
        <v>41</v>
      </c>
      <c r="D24" s="76">
        <f t="shared" si="0"/>
        <v>9.5571095571095568E-2</v>
      </c>
    </row>
    <row r="25" spans="2:4" ht="23.25" x14ac:dyDescent="0.25">
      <c r="B25" s="59" t="s">
        <v>100</v>
      </c>
      <c r="C25" s="60">
        <f>SUM(C26:C28)</f>
        <v>110</v>
      </c>
      <c r="D25" s="61">
        <f>(C25/(C$36/100))%</f>
        <v>0.14666666666666667</v>
      </c>
    </row>
    <row r="26" spans="2:4" ht="21" x14ac:dyDescent="0.25">
      <c r="B26" s="75" t="s">
        <v>99</v>
      </c>
      <c r="C26" s="66">
        <v>27</v>
      </c>
      <c r="D26" s="77">
        <f>(C26/(C$25/100))%</f>
        <v>0.24545454545454543</v>
      </c>
    </row>
    <row r="27" spans="2:4" ht="21" x14ac:dyDescent="0.25">
      <c r="B27" s="75" t="s">
        <v>136</v>
      </c>
      <c r="C27" s="66">
        <v>65</v>
      </c>
      <c r="D27" s="77">
        <f t="shared" ref="D27:D28" si="1">(C27/(C$25/100))%</f>
        <v>0.59090909090909083</v>
      </c>
    </row>
    <row r="28" spans="2:4" ht="21" x14ac:dyDescent="0.25">
      <c r="B28" s="75" t="s">
        <v>106</v>
      </c>
      <c r="C28" s="66">
        <v>18</v>
      </c>
      <c r="D28" s="77">
        <f t="shared" si="1"/>
        <v>0.16363636363636364</v>
      </c>
    </row>
    <row r="29" spans="2:4" ht="23.25" x14ac:dyDescent="0.25">
      <c r="B29" s="59" t="s">
        <v>101</v>
      </c>
      <c r="C29" s="60">
        <f>SUM(C30:C32)</f>
        <v>211</v>
      </c>
      <c r="D29" s="61">
        <f>(C29/(C$36/100))%</f>
        <v>0.28133333333333332</v>
      </c>
    </row>
    <row r="30" spans="2:4" ht="21" x14ac:dyDescent="0.25">
      <c r="B30" s="75" t="s">
        <v>99</v>
      </c>
      <c r="C30" s="66">
        <v>91</v>
      </c>
      <c r="D30" s="77">
        <f>(C30/(C$29/100))%</f>
        <v>0.43127962085308058</v>
      </c>
    </row>
    <row r="31" spans="2:4" ht="21" x14ac:dyDescent="0.25">
      <c r="B31" s="75" t="s">
        <v>136</v>
      </c>
      <c r="C31" s="66">
        <v>78</v>
      </c>
      <c r="D31" s="77">
        <f t="shared" ref="D31:D32" si="2">(C31/(C$29/100))%</f>
        <v>0.36966824644549767</v>
      </c>
    </row>
    <row r="32" spans="2:4" ht="21" x14ac:dyDescent="0.25">
      <c r="B32" s="75" t="s">
        <v>106</v>
      </c>
      <c r="C32" s="66">
        <v>42</v>
      </c>
      <c r="D32" s="77">
        <f t="shared" si="2"/>
        <v>0.1990521327014218</v>
      </c>
    </row>
    <row r="33" spans="2:5" ht="24" thickBot="1" x14ac:dyDescent="0.3">
      <c r="B33" s="70" t="s">
        <v>99</v>
      </c>
      <c r="C33" s="70">
        <f>C22+C26+C30</f>
        <v>503</v>
      </c>
      <c r="D33" s="71">
        <f>(C33/(C$36/100))%</f>
        <v>0.67066666666666663</v>
      </c>
      <c r="E33" s="69"/>
    </row>
    <row r="34" spans="2:5" ht="24" thickBot="1" x14ac:dyDescent="0.3">
      <c r="B34" s="70" t="s">
        <v>100</v>
      </c>
      <c r="C34" s="70">
        <f>C23+C27+C31</f>
        <v>146</v>
      </c>
      <c r="D34" s="71">
        <f>(C34/(C$36/100))%</f>
        <v>0.19466666666666665</v>
      </c>
      <c r="E34" s="69"/>
    </row>
    <row r="35" spans="2:5" ht="24" thickBot="1" x14ac:dyDescent="0.3">
      <c r="B35" s="70" t="s">
        <v>106</v>
      </c>
      <c r="C35" s="70">
        <f>C24+C28+C32</f>
        <v>101</v>
      </c>
      <c r="D35" s="71">
        <f>(C35/(C$36/100))%</f>
        <v>0.13466666666666666</v>
      </c>
      <c r="E35" s="69"/>
    </row>
    <row r="36" spans="2:5" ht="29.25" thickBot="1" x14ac:dyDescent="0.3">
      <c r="B36" s="72" t="s">
        <v>29</v>
      </c>
      <c r="C36" s="73">
        <f>C21+C25+C29</f>
        <v>750</v>
      </c>
      <c r="D36" s="74">
        <f>D21+D25+D29</f>
        <v>1</v>
      </c>
    </row>
    <row r="44" spans="2:5" ht="15.75" thickBot="1" x14ac:dyDescent="0.3"/>
    <row r="45" spans="2:5" ht="63" customHeight="1" thickBot="1" x14ac:dyDescent="0.3">
      <c r="B45" s="214" t="s">
        <v>172</v>
      </c>
      <c r="C45" s="215"/>
    </row>
    <row r="46" spans="2:5" ht="24" thickBot="1" x14ac:dyDescent="0.4">
      <c r="B46" s="56"/>
      <c r="C46" s="56"/>
    </row>
    <row r="47" spans="2:5" ht="21.75" thickBot="1" x14ac:dyDescent="0.3">
      <c r="B47" s="57" t="s">
        <v>8</v>
      </c>
      <c r="C47" s="7" t="s">
        <v>55</v>
      </c>
    </row>
    <row r="48" spans="2:5" ht="207.75" customHeight="1" thickBot="1" x14ac:dyDescent="0.3">
      <c r="B48" s="58" t="s">
        <v>9</v>
      </c>
      <c r="C48" s="11" t="s">
        <v>169</v>
      </c>
      <c r="E48" s="69"/>
    </row>
    <row r="49" spans="2:14" ht="174" customHeight="1" thickBot="1" x14ac:dyDescent="0.3">
      <c r="B49" s="42" t="s">
        <v>48</v>
      </c>
      <c r="C49" s="43" t="s">
        <v>173</v>
      </c>
    </row>
    <row r="52" spans="2:14" ht="15.75" thickBot="1" x14ac:dyDescent="0.3"/>
    <row r="53" spans="2:14" ht="24" thickBot="1" x14ac:dyDescent="0.4">
      <c r="B53" s="23" t="s">
        <v>174</v>
      </c>
      <c r="C53" s="232" t="s">
        <v>131</v>
      </c>
      <c r="D53" s="233"/>
      <c r="E53" s="234"/>
      <c r="F53" s="91"/>
      <c r="G53" s="79"/>
      <c r="H53" s="79"/>
      <c r="I53" s="79"/>
      <c r="J53" s="79"/>
      <c r="K53" s="79"/>
      <c r="L53" s="79"/>
      <c r="M53" s="79"/>
      <c r="N53" s="79"/>
    </row>
    <row r="54" spans="2:14" ht="24" thickBot="1" x14ac:dyDescent="0.3">
      <c r="C54" s="235" t="s">
        <v>36</v>
      </c>
      <c r="D54" s="233"/>
      <c r="E54" s="234"/>
      <c r="F54" s="92"/>
      <c r="G54" s="80"/>
      <c r="H54" s="80"/>
      <c r="I54" s="80"/>
      <c r="J54" s="80"/>
      <c r="K54" s="80"/>
      <c r="L54" s="80"/>
      <c r="M54" s="80"/>
      <c r="N54" s="80"/>
    </row>
    <row r="55" spans="2:14" ht="24" thickBot="1" x14ac:dyDescent="0.3">
      <c r="C55" s="81" t="s">
        <v>99</v>
      </c>
      <c r="D55" s="82" t="s">
        <v>100</v>
      </c>
      <c r="E55" s="83" t="s">
        <v>106</v>
      </c>
    </row>
    <row r="56" spans="2:14" ht="21" x14ac:dyDescent="0.25">
      <c r="B56" s="88" t="s">
        <v>99</v>
      </c>
      <c r="C56" s="84">
        <f>(C22/(C$36/100))%</f>
        <v>0.51333333333333331</v>
      </c>
      <c r="D56" s="25">
        <f>(C26/(C$36/100))%</f>
        <v>3.6000000000000004E-2</v>
      </c>
      <c r="E56" s="85">
        <f>(C30/(C$36/100))%</f>
        <v>0.12133333333333333</v>
      </c>
    </row>
    <row r="57" spans="2:14" ht="21" x14ac:dyDescent="0.25">
      <c r="B57" s="89" t="s">
        <v>100</v>
      </c>
      <c r="C57" s="84">
        <f>(C23/(C$36/100))%</f>
        <v>4.0000000000000001E-3</v>
      </c>
      <c r="D57" s="25">
        <f>(C27/(C$36/100))%</f>
        <v>8.6666666666666656E-2</v>
      </c>
      <c r="E57" s="85">
        <f>(C31/(C$36/100))%</f>
        <v>0.10400000000000001</v>
      </c>
    </row>
    <row r="58" spans="2:14" ht="21.75" thickBot="1" x14ac:dyDescent="0.3">
      <c r="B58" s="89" t="s">
        <v>106</v>
      </c>
      <c r="C58" s="84">
        <f>(C24/(C$36/100))%</f>
        <v>5.4666666666666669E-2</v>
      </c>
      <c r="D58" s="25">
        <f>(C28/(C$36/100))%</f>
        <v>2.4E-2</v>
      </c>
      <c r="E58" s="85">
        <f>(C32/(C$36/100))%</f>
        <v>5.5999999999999994E-2</v>
      </c>
    </row>
    <row r="59" spans="2:14" ht="24" thickBot="1" x14ac:dyDescent="0.3">
      <c r="B59" s="90" t="s">
        <v>37</v>
      </c>
      <c r="C59" s="86">
        <f>SUM(C56:C58)</f>
        <v>0.57199999999999995</v>
      </c>
      <c r="D59" s="28">
        <f>SUM(D56:D58)</f>
        <v>0.14666666666666667</v>
      </c>
      <c r="E59" s="87">
        <f>SUM(E56:E58)</f>
        <v>0.28133333333333332</v>
      </c>
    </row>
  </sheetData>
  <mergeCells count="5">
    <mergeCell ref="H4:H5"/>
    <mergeCell ref="B9:D9"/>
    <mergeCell ref="B45:C45"/>
    <mergeCell ref="C53:E53"/>
    <mergeCell ref="C54:E54"/>
  </mergeCells>
  <dataValidations count="1">
    <dataValidation type="list" allowBlank="1" showInputMessage="1" showErrorMessage="1" promptTitle="VALORES POSIBLES ASIGNADOR IOT" sqref="F4:F5" xr:uid="{2F277C9A-01B0-46AB-A4AA-E178FC8EA7FD}">
      <formula1>"ALTO,BAJO,NINGUNO"</formula1>
    </dataValidation>
  </dataValidations>
  <hyperlinks>
    <hyperlink ref="F5" r:id="rId1" display="cve@mitre.org/cve@cert.org.tw" xr:uid="{0C3D8495-0789-4DDF-B452-08329CA1FF70}"/>
    <hyperlink ref="F4" r:id="rId2" display="cve@mitre.org/cve@cert.org.tw" xr:uid="{0C5AC749-3A7C-4512-BD9C-29ADA2875959}"/>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3DBB0-D8AB-4E74-A852-B2E6D0301854}">
  <dimension ref="B2:N59"/>
  <sheetViews>
    <sheetView topLeftCell="A20" zoomScale="40" zoomScaleNormal="40" workbookViewId="0">
      <selection activeCell="C27" sqref="C27"/>
    </sheetView>
  </sheetViews>
  <sheetFormatPr baseColWidth="10" defaultRowHeight="15" x14ac:dyDescent="0.25"/>
  <cols>
    <col min="2" max="2" width="134.42578125" customWidth="1"/>
    <col min="3" max="3" width="113.5703125" customWidth="1"/>
    <col min="4" max="4" width="141" customWidth="1"/>
    <col min="5" max="5" width="77.28515625" customWidth="1"/>
    <col min="6" max="6" width="62.85546875" customWidth="1"/>
    <col min="7" max="7" width="84.85546875" customWidth="1"/>
    <col min="8" max="8" width="87.28515625" customWidth="1"/>
    <col min="9" max="9" width="57.5703125" customWidth="1"/>
    <col min="10" max="10" width="40.28515625" customWidth="1"/>
    <col min="11" max="11" width="45.42578125" customWidth="1"/>
    <col min="12" max="12" width="40.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100" t="s">
        <v>132</v>
      </c>
      <c r="C4" s="101" t="s">
        <v>133</v>
      </c>
      <c r="D4" s="102" t="s">
        <v>134</v>
      </c>
      <c r="E4" s="103" t="s">
        <v>7</v>
      </c>
      <c r="F4" s="104" t="s">
        <v>99</v>
      </c>
      <c r="G4" s="95" t="s">
        <v>110</v>
      </c>
      <c r="H4" s="230" t="s">
        <v>179</v>
      </c>
    </row>
    <row r="5" spans="2:8" ht="322.5" customHeight="1" thickTop="1" thickBot="1" x14ac:dyDescent="0.3">
      <c r="B5" s="100" t="s">
        <v>119</v>
      </c>
      <c r="C5" s="101" t="s">
        <v>120</v>
      </c>
      <c r="D5" s="102" t="s">
        <v>121</v>
      </c>
      <c r="E5" s="103" t="s">
        <v>7</v>
      </c>
      <c r="F5" s="104" t="s">
        <v>99</v>
      </c>
      <c r="G5" s="95" t="s">
        <v>110</v>
      </c>
      <c r="H5" s="231"/>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55</v>
      </c>
      <c r="D11" s="8"/>
    </row>
    <row r="12" spans="2:8" ht="224.25" customHeight="1" thickBot="1" x14ac:dyDescent="0.4">
      <c r="B12" s="10" t="s">
        <v>9</v>
      </c>
      <c r="C12" s="11" t="s">
        <v>175</v>
      </c>
      <c r="D12" s="9"/>
    </row>
    <row r="13" spans="2:8" ht="207.75" customHeight="1" thickBot="1" x14ac:dyDescent="0.3">
      <c r="B13" s="42" t="s">
        <v>48</v>
      </c>
      <c r="C13" s="11" t="s">
        <v>176</v>
      </c>
    </row>
    <row r="19" spans="2:4" ht="15.75" thickBot="1" x14ac:dyDescent="0.3"/>
    <row r="20" spans="2:4" ht="95.25" customHeight="1" thickBot="1" x14ac:dyDescent="0.3">
      <c r="B20" s="50" t="s">
        <v>177</v>
      </c>
      <c r="C20" s="51" t="s">
        <v>10</v>
      </c>
      <c r="D20" s="52" t="s">
        <v>129</v>
      </c>
    </row>
    <row r="21" spans="2:4" ht="23.25" x14ac:dyDescent="0.25">
      <c r="B21" s="62" t="s">
        <v>99</v>
      </c>
      <c r="C21" s="63">
        <f>SUM(C22:C24)</f>
        <v>429</v>
      </c>
      <c r="D21" s="64">
        <f>(C21/(C$36/100))%</f>
        <v>0.57200000000000006</v>
      </c>
    </row>
    <row r="22" spans="2:4" ht="21" x14ac:dyDescent="0.25">
      <c r="B22" s="75" t="s">
        <v>99</v>
      </c>
      <c r="C22" s="66">
        <v>397</v>
      </c>
      <c r="D22" s="76">
        <f>(C22/(C$21/100))%</f>
        <v>0.92540792540792538</v>
      </c>
    </row>
    <row r="23" spans="2:4" ht="21" x14ac:dyDescent="0.25">
      <c r="B23" s="75" t="s">
        <v>136</v>
      </c>
      <c r="C23" s="66">
        <v>7</v>
      </c>
      <c r="D23" s="76">
        <f t="shared" ref="D23:D24" si="0">(C23/(C$21/100))%</f>
        <v>1.6317016317016316E-2</v>
      </c>
    </row>
    <row r="24" spans="2:4" ht="21" x14ac:dyDescent="0.25">
      <c r="B24" s="75" t="s">
        <v>106</v>
      </c>
      <c r="C24" s="66">
        <v>25</v>
      </c>
      <c r="D24" s="76">
        <f t="shared" si="0"/>
        <v>5.8275058275058279E-2</v>
      </c>
    </row>
    <row r="25" spans="2:4" ht="23.25" x14ac:dyDescent="0.25">
      <c r="B25" s="59" t="s">
        <v>100</v>
      </c>
      <c r="C25" s="60">
        <f>SUM(C26:C28)</f>
        <v>110</v>
      </c>
      <c r="D25" s="61">
        <f>(C25/(C$36/100))%</f>
        <v>0.14666666666666667</v>
      </c>
    </row>
    <row r="26" spans="2:4" ht="21" x14ac:dyDescent="0.25">
      <c r="B26" s="75" t="s">
        <v>99</v>
      </c>
      <c r="C26" s="66">
        <v>17</v>
      </c>
      <c r="D26" s="77">
        <f>(C26/(C$25/100))%</f>
        <v>0.15454545454545454</v>
      </c>
    </row>
    <row r="27" spans="2:4" ht="21" x14ac:dyDescent="0.25">
      <c r="B27" s="75" t="s">
        <v>136</v>
      </c>
      <c r="C27" s="66">
        <v>74</v>
      </c>
      <c r="D27" s="77">
        <f t="shared" ref="D27:D28" si="1">(C27/(C$25/100))%</f>
        <v>0.67272727272727262</v>
      </c>
    </row>
    <row r="28" spans="2:4" ht="21" x14ac:dyDescent="0.25">
      <c r="B28" s="75" t="s">
        <v>106</v>
      </c>
      <c r="C28" s="66">
        <v>19</v>
      </c>
      <c r="D28" s="77">
        <f t="shared" si="1"/>
        <v>0.1727272727272727</v>
      </c>
    </row>
    <row r="29" spans="2:4" ht="23.25" x14ac:dyDescent="0.25">
      <c r="B29" s="59" t="s">
        <v>101</v>
      </c>
      <c r="C29" s="60">
        <f>SUM(C30:C32)</f>
        <v>211</v>
      </c>
      <c r="D29" s="61">
        <f>(C29/(C$36/100))%</f>
        <v>0.28133333333333332</v>
      </c>
    </row>
    <row r="30" spans="2:4" ht="21" x14ac:dyDescent="0.25">
      <c r="B30" s="75" t="s">
        <v>99</v>
      </c>
      <c r="C30" s="66">
        <v>35</v>
      </c>
      <c r="D30" s="77">
        <f>(C30/(C$29/100))%</f>
        <v>0.16587677725118485</v>
      </c>
    </row>
    <row r="31" spans="2:4" ht="21" x14ac:dyDescent="0.25">
      <c r="B31" s="75" t="s">
        <v>136</v>
      </c>
      <c r="C31" s="66">
        <v>69</v>
      </c>
      <c r="D31" s="77">
        <f t="shared" ref="D31:D32" si="2">(C31/(C$29/100))%</f>
        <v>0.32701421800947872</v>
      </c>
    </row>
    <row r="32" spans="2:4" ht="21" x14ac:dyDescent="0.25">
      <c r="B32" s="75" t="s">
        <v>106</v>
      </c>
      <c r="C32" s="66">
        <v>107</v>
      </c>
      <c r="D32" s="77">
        <f t="shared" si="2"/>
        <v>0.50710900473933651</v>
      </c>
    </row>
    <row r="33" spans="2:5" ht="24" thickBot="1" x14ac:dyDescent="0.3">
      <c r="B33" s="70" t="s">
        <v>99</v>
      </c>
      <c r="C33" s="70">
        <f>C22+C26+C30</f>
        <v>449</v>
      </c>
      <c r="D33" s="71">
        <f>(C33/(C$36/100))%</f>
        <v>0.59866666666666668</v>
      </c>
      <c r="E33" s="69"/>
    </row>
    <row r="34" spans="2:5" ht="24" thickBot="1" x14ac:dyDescent="0.3">
      <c r="B34" s="70" t="s">
        <v>100</v>
      </c>
      <c r="C34" s="70">
        <f>C23+C27+C31</f>
        <v>150</v>
      </c>
      <c r="D34" s="71">
        <f>(C34/(C$36/100))%</f>
        <v>0.2</v>
      </c>
      <c r="E34" s="69"/>
    </row>
    <row r="35" spans="2:5" ht="24" thickBot="1" x14ac:dyDescent="0.3">
      <c r="B35" s="70" t="s">
        <v>106</v>
      </c>
      <c r="C35" s="70">
        <f>C24+C28+C32</f>
        <v>151</v>
      </c>
      <c r="D35" s="71">
        <f>(C35/(C$36/100))%</f>
        <v>0.20133333333333334</v>
      </c>
      <c r="E35" s="69"/>
    </row>
    <row r="36" spans="2:5" ht="29.25" thickBot="1" x14ac:dyDescent="0.3">
      <c r="B36" s="72" t="s">
        <v>29</v>
      </c>
      <c r="C36" s="73">
        <f>C21+C25+C29</f>
        <v>750</v>
      </c>
      <c r="D36" s="74">
        <f>D21+D25+D29</f>
        <v>1</v>
      </c>
    </row>
    <row r="44" spans="2:5" ht="15.75" thickBot="1" x14ac:dyDescent="0.3"/>
    <row r="45" spans="2:5" ht="63" customHeight="1" thickBot="1" x14ac:dyDescent="0.3">
      <c r="B45" s="214" t="s">
        <v>178</v>
      </c>
      <c r="C45" s="215"/>
    </row>
    <row r="46" spans="2:5" ht="24" thickBot="1" x14ac:dyDescent="0.4">
      <c r="B46" s="56"/>
      <c r="C46" s="56"/>
    </row>
    <row r="47" spans="2:5" ht="21.75" thickBot="1" x14ac:dyDescent="0.3">
      <c r="B47" s="57" t="s">
        <v>8</v>
      </c>
      <c r="C47" s="7" t="s">
        <v>55</v>
      </c>
    </row>
    <row r="48" spans="2:5" ht="207.75" customHeight="1" thickBot="1" x14ac:dyDescent="0.3">
      <c r="B48" s="58" t="s">
        <v>9</v>
      </c>
      <c r="C48" s="11" t="s">
        <v>175</v>
      </c>
      <c r="E48" s="69"/>
    </row>
    <row r="49" spans="2:14" ht="174" customHeight="1" thickBot="1" x14ac:dyDescent="0.3">
      <c r="B49" s="42" t="s">
        <v>48</v>
      </c>
      <c r="C49" s="43" t="s">
        <v>180</v>
      </c>
    </row>
    <row r="52" spans="2:14" ht="15.75" thickBot="1" x14ac:dyDescent="0.3"/>
    <row r="53" spans="2:14" ht="24" thickBot="1" x14ac:dyDescent="0.4">
      <c r="B53" s="23" t="s">
        <v>142</v>
      </c>
      <c r="C53" s="232" t="s">
        <v>131</v>
      </c>
      <c r="D53" s="233"/>
      <c r="E53" s="234"/>
      <c r="F53" s="91"/>
      <c r="G53" s="79"/>
      <c r="H53" s="79"/>
      <c r="I53" s="79"/>
      <c r="J53" s="79"/>
      <c r="K53" s="79"/>
      <c r="L53" s="79"/>
      <c r="M53" s="79"/>
      <c r="N53" s="79"/>
    </row>
    <row r="54" spans="2:14" ht="24" thickBot="1" x14ac:dyDescent="0.3">
      <c r="C54" s="235" t="s">
        <v>36</v>
      </c>
      <c r="D54" s="233"/>
      <c r="E54" s="234"/>
      <c r="F54" s="92"/>
      <c r="G54" s="80"/>
      <c r="H54" s="80"/>
      <c r="I54" s="80"/>
      <c r="J54" s="80"/>
      <c r="K54" s="80"/>
      <c r="L54" s="80"/>
      <c r="M54" s="80"/>
      <c r="N54" s="80"/>
    </row>
    <row r="55" spans="2:14" ht="24" thickBot="1" x14ac:dyDescent="0.3">
      <c r="C55" s="81" t="s">
        <v>99</v>
      </c>
      <c r="D55" s="82" t="s">
        <v>100</v>
      </c>
      <c r="E55" s="83" t="s">
        <v>106</v>
      </c>
    </row>
    <row r="56" spans="2:14" ht="21" x14ac:dyDescent="0.25">
      <c r="B56" s="88" t="s">
        <v>99</v>
      </c>
      <c r="C56" s="84">
        <f>(C22/(C$36/100))%</f>
        <v>0.52933333333333332</v>
      </c>
      <c r="D56" s="25">
        <f>(C26/(C$36/100))%</f>
        <v>2.2666666666666665E-2</v>
      </c>
      <c r="E56" s="85">
        <f>(C30/(C$36/100))%</f>
        <v>4.6666666666666669E-2</v>
      </c>
    </row>
    <row r="57" spans="2:14" ht="21" x14ac:dyDescent="0.25">
      <c r="B57" s="89" t="s">
        <v>100</v>
      </c>
      <c r="C57" s="84">
        <f>(C23/(C$36/100))%</f>
        <v>9.3333333333333341E-3</v>
      </c>
      <c r="D57" s="25">
        <f>(C27/(C$36/100))%</f>
        <v>9.8666666666666666E-2</v>
      </c>
      <c r="E57" s="85">
        <f>(C31/(C$36/100))%</f>
        <v>9.1999999999999998E-2</v>
      </c>
    </row>
    <row r="58" spans="2:14" ht="21.75" thickBot="1" x14ac:dyDescent="0.3">
      <c r="B58" s="89" t="s">
        <v>106</v>
      </c>
      <c r="C58" s="84">
        <f>(C24/(C$36/100))%</f>
        <v>3.3333333333333333E-2</v>
      </c>
      <c r="D58" s="25">
        <f>(C28/(C$36/100))%</f>
        <v>2.5333333333333333E-2</v>
      </c>
      <c r="E58" s="85">
        <f>(C32/(C$36/100))%</f>
        <v>0.14266666666666666</v>
      </c>
    </row>
    <row r="59" spans="2:14" ht="24" thickBot="1" x14ac:dyDescent="0.3">
      <c r="B59" s="90" t="s">
        <v>37</v>
      </c>
      <c r="C59" s="86">
        <f>SUM(C56:C58)</f>
        <v>0.57199999999999995</v>
      </c>
      <c r="D59" s="28">
        <f>SUM(D56:D58)</f>
        <v>0.14666666666666667</v>
      </c>
      <c r="E59" s="87">
        <f>SUM(E56:E58)</f>
        <v>0.28133333333333332</v>
      </c>
    </row>
  </sheetData>
  <mergeCells count="5">
    <mergeCell ref="H4:H5"/>
    <mergeCell ref="B9:D9"/>
    <mergeCell ref="B45:C45"/>
    <mergeCell ref="C53:E53"/>
    <mergeCell ref="C54:E54"/>
  </mergeCells>
  <dataValidations count="1">
    <dataValidation type="list" allowBlank="1" showInputMessage="1" showErrorMessage="1" promptTitle="VALORES POSIBLES ASIGNADOR IOT" sqref="F4:F5" xr:uid="{C497BE00-8FE3-4971-B467-9FE862575752}">
      <formula1>"ALTO,BAJO,NINGUNO"</formula1>
    </dataValidation>
  </dataValidations>
  <hyperlinks>
    <hyperlink ref="F4" r:id="rId1" display="cve@mitre.org/cve@cert.org.tw" xr:uid="{C8AA4B80-E45D-4167-B1F4-A61F220869F4}"/>
    <hyperlink ref="F5" r:id="rId2" display="cve@mitre.org/cve@cert.org.tw" xr:uid="{776644E7-1A33-4AE9-870E-AEAC2E71D93E}"/>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96C4A-C9D3-40D0-940B-0421677A7B0A}">
  <dimension ref="B2:N63"/>
  <sheetViews>
    <sheetView topLeftCell="A16" zoomScale="40" zoomScaleNormal="40" workbookViewId="0">
      <selection activeCell="B4" sqref="B4:F4"/>
    </sheetView>
  </sheetViews>
  <sheetFormatPr baseColWidth="10" defaultRowHeight="15" x14ac:dyDescent="0.25"/>
  <cols>
    <col min="2" max="2" width="134.42578125" customWidth="1"/>
    <col min="3" max="3" width="113.5703125" customWidth="1"/>
    <col min="4" max="4" width="141" customWidth="1"/>
    <col min="5" max="5" width="77.28515625" customWidth="1"/>
    <col min="6" max="6" width="62.85546875" customWidth="1"/>
    <col min="7" max="7" width="84.85546875" customWidth="1"/>
    <col min="8" max="8" width="87.28515625" customWidth="1"/>
    <col min="9" max="9" width="57.5703125" customWidth="1"/>
    <col min="10" max="10" width="40.28515625" customWidth="1"/>
    <col min="11" max="11" width="45.42578125" customWidth="1"/>
    <col min="12" max="12" width="40.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45" t="s">
        <v>193</v>
      </c>
      <c r="C4" s="46" t="s">
        <v>194</v>
      </c>
      <c r="D4" s="47" t="s">
        <v>195</v>
      </c>
      <c r="E4" s="2" t="s">
        <v>7</v>
      </c>
      <c r="F4" s="48" t="s">
        <v>182</v>
      </c>
      <c r="G4" s="93" t="s">
        <v>78</v>
      </c>
      <c r="H4" s="230" t="s">
        <v>196</v>
      </c>
    </row>
    <row r="5" spans="2:8" ht="322.5" customHeight="1" thickTop="1" thickBot="1" x14ac:dyDescent="0.3">
      <c r="B5" s="96" t="s">
        <v>74</v>
      </c>
      <c r="C5" s="97" t="s">
        <v>75</v>
      </c>
      <c r="D5" s="98" t="s">
        <v>76</v>
      </c>
      <c r="E5" s="94" t="s">
        <v>7</v>
      </c>
      <c r="F5" s="99" t="s">
        <v>77</v>
      </c>
      <c r="G5" s="3" t="s">
        <v>111</v>
      </c>
      <c r="H5" s="231"/>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55</v>
      </c>
      <c r="D11" s="8"/>
    </row>
    <row r="12" spans="2:8" ht="224.25" customHeight="1" thickBot="1" x14ac:dyDescent="0.4">
      <c r="B12" s="10" t="s">
        <v>9</v>
      </c>
      <c r="C12" s="11" t="s">
        <v>188</v>
      </c>
      <c r="D12" s="9"/>
    </row>
    <row r="13" spans="2:8" ht="207.75" customHeight="1" thickBot="1" x14ac:dyDescent="0.3">
      <c r="B13" s="42" t="s">
        <v>48</v>
      </c>
      <c r="C13" s="11" t="s">
        <v>189</v>
      </c>
    </row>
    <row r="19" spans="2:4" ht="15.75" thickBot="1" x14ac:dyDescent="0.3"/>
    <row r="20" spans="2:4" ht="95.25" customHeight="1" thickBot="1" x14ac:dyDescent="0.3">
      <c r="B20" s="50" t="s">
        <v>190</v>
      </c>
      <c r="C20" s="51" t="s">
        <v>10</v>
      </c>
      <c r="D20" s="52" t="s">
        <v>191</v>
      </c>
    </row>
    <row r="21" spans="2:4" ht="23.25" x14ac:dyDescent="0.25">
      <c r="B21" s="62" t="s">
        <v>182</v>
      </c>
      <c r="C21" s="63">
        <f>SUM(C22:C26)</f>
        <v>69</v>
      </c>
      <c r="D21" s="64">
        <f>(C21/(C$38/100))%</f>
        <v>9.1999999999999998E-2</v>
      </c>
    </row>
    <row r="22" spans="2:4" ht="21" x14ac:dyDescent="0.25">
      <c r="B22" s="75" t="s">
        <v>67</v>
      </c>
      <c r="C22" s="66">
        <v>0</v>
      </c>
      <c r="D22" s="76">
        <f>(C22/(C$21/100))%</f>
        <v>0</v>
      </c>
    </row>
    <row r="23" spans="2:4" ht="21" x14ac:dyDescent="0.25">
      <c r="B23" s="75" t="s">
        <v>68</v>
      </c>
      <c r="C23" s="66">
        <v>31</v>
      </c>
      <c r="D23" s="76">
        <f t="shared" ref="D23:D26" si="0">(C23/(C$21/100))%</f>
        <v>0.44927536231884063</v>
      </c>
    </row>
    <row r="24" spans="2:4" ht="21" x14ac:dyDescent="0.25">
      <c r="B24" s="75" t="s">
        <v>69</v>
      </c>
      <c r="C24" s="66">
        <v>35</v>
      </c>
      <c r="D24" s="76">
        <f t="shared" si="0"/>
        <v>0.50724637681159424</v>
      </c>
    </row>
    <row r="25" spans="2:4" ht="21" x14ac:dyDescent="0.25">
      <c r="B25" s="75" t="s">
        <v>70</v>
      </c>
      <c r="C25" s="66">
        <v>3</v>
      </c>
      <c r="D25" s="76">
        <f t="shared" si="0"/>
        <v>4.3478260869565223E-2</v>
      </c>
    </row>
    <row r="26" spans="2:4" ht="21" x14ac:dyDescent="0.25">
      <c r="B26" s="75" t="s">
        <v>71</v>
      </c>
      <c r="C26" s="66">
        <v>0</v>
      </c>
      <c r="D26" s="76">
        <f t="shared" si="0"/>
        <v>0</v>
      </c>
    </row>
    <row r="27" spans="2:4" ht="23.25" x14ac:dyDescent="0.25">
      <c r="B27" s="59" t="s">
        <v>183</v>
      </c>
      <c r="C27" s="60">
        <f>SUM(C28:C32)</f>
        <v>681</v>
      </c>
      <c r="D27" s="61">
        <f>(C27/(C$38/100))%</f>
        <v>0.90799999999999992</v>
      </c>
    </row>
    <row r="28" spans="2:4" ht="21" x14ac:dyDescent="0.25">
      <c r="B28" s="75" t="s">
        <v>67</v>
      </c>
      <c r="C28" s="66">
        <v>126</v>
      </c>
      <c r="D28" s="77">
        <f>(C28/(C$27/100))%</f>
        <v>0.18502202643171806</v>
      </c>
    </row>
    <row r="29" spans="2:4" ht="21" x14ac:dyDescent="0.25">
      <c r="B29" s="75" t="s">
        <v>68</v>
      </c>
      <c r="C29" s="66">
        <v>300</v>
      </c>
      <c r="D29" s="77">
        <f t="shared" ref="D29:D32" si="1">(C29/(C$27/100))%</f>
        <v>0.44052863436123352</v>
      </c>
    </row>
    <row r="30" spans="2:4" ht="21" x14ac:dyDescent="0.25">
      <c r="B30" s="75" t="s">
        <v>69</v>
      </c>
      <c r="C30" s="66">
        <v>237</v>
      </c>
      <c r="D30" s="77">
        <f t="shared" si="1"/>
        <v>0.34801762114537449</v>
      </c>
    </row>
    <row r="31" spans="2:4" ht="21" x14ac:dyDescent="0.25">
      <c r="B31" s="75" t="s">
        <v>70</v>
      </c>
      <c r="C31" s="66">
        <v>18</v>
      </c>
      <c r="D31" s="77">
        <f t="shared" si="1"/>
        <v>2.643171806167401E-2</v>
      </c>
    </row>
    <row r="32" spans="2:4" ht="21" x14ac:dyDescent="0.25">
      <c r="B32" s="75" t="s">
        <v>71</v>
      </c>
      <c r="C32" s="66">
        <v>0</v>
      </c>
      <c r="D32" s="77">
        <f t="shared" si="1"/>
        <v>0</v>
      </c>
    </row>
    <row r="33" spans="2:5" ht="24" thickBot="1" x14ac:dyDescent="0.3">
      <c r="B33" s="70" t="s">
        <v>67</v>
      </c>
      <c r="C33" s="70">
        <f>C22+C28</f>
        <v>126</v>
      </c>
      <c r="D33" s="71">
        <f>(C33/(C$38/100))%</f>
        <v>0.16800000000000001</v>
      </c>
      <c r="E33" s="69"/>
    </row>
    <row r="34" spans="2:5" ht="24" thickBot="1" x14ac:dyDescent="0.3">
      <c r="B34" s="70" t="s">
        <v>68</v>
      </c>
      <c r="C34" s="70">
        <f t="shared" ref="C34:C37" si="2">C23+C29</f>
        <v>331</v>
      </c>
      <c r="D34" s="71">
        <f>(C34/(C$38/100))%</f>
        <v>0.44133333333333336</v>
      </c>
      <c r="E34" s="69"/>
    </row>
    <row r="35" spans="2:5" ht="24" thickBot="1" x14ac:dyDescent="0.3">
      <c r="B35" s="70" t="s">
        <v>69</v>
      </c>
      <c r="C35" s="70">
        <f t="shared" si="2"/>
        <v>272</v>
      </c>
      <c r="D35" s="71">
        <f t="shared" ref="D35:D37" si="3">(C35/(C$38/100))%</f>
        <v>0.36266666666666664</v>
      </c>
      <c r="E35" s="69"/>
    </row>
    <row r="36" spans="2:5" ht="24" thickBot="1" x14ac:dyDescent="0.3">
      <c r="B36" s="68" t="s">
        <v>70</v>
      </c>
      <c r="C36" s="70">
        <f t="shared" si="2"/>
        <v>21</v>
      </c>
      <c r="D36" s="71">
        <f t="shared" si="3"/>
        <v>2.7999999999999997E-2</v>
      </c>
    </row>
    <row r="37" spans="2:5" ht="24" thickBot="1" x14ac:dyDescent="0.3">
      <c r="B37" s="68" t="s">
        <v>71</v>
      </c>
      <c r="C37" s="70">
        <f t="shared" si="2"/>
        <v>0</v>
      </c>
      <c r="D37" s="71">
        <f t="shared" si="3"/>
        <v>0</v>
      </c>
    </row>
    <row r="38" spans="2:5" ht="29.25" thickBot="1" x14ac:dyDescent="0.3">
      <c r="B38" s="72" t="s">
        <v>29</v>
      </c>
      <c r="C38" s="73">
        <f>C21+C27</f>
        <v>750</v>
      </c>
      <c r="D38" s="74">
        <f>D21+D27</f>
        <v>0.99999999999999989</v>
      </c>
    </row>
    <row r="46" spans="2:5" ht="15.75" thickBot="1" x14ac:dyDescent="0.3"/>
    <row r="47" spans="2:5" ht="63" customHeight="1" thickBot="1" x14ac:dyDescent="0.3">
      <c r="B47" s="214" t="s">
        <v>184</v>
      </c>
      <c r="C47" s="215"/>
    </row>
    <row r="48" spans="2:5" ht="24" thickBot="1" x14ac:dyDescent="0.4">
      <c r="B48" s="56"/>
      <c r="C48" s="56"/>
    </row>
    <row r="49" spans="2:14" ht="21.75" thickBot="1" x14ac:dyDescent="0.3">
      <c r="B49" s="57" t="s">
        <v>8</v>
      </c>
      <c r="C49" s="7" t="s">
        <v>55</v>
      </c>
    </row>
    <row r="50" spans="2:14" ht="207.75" customHeight="1" thickBot="1" x14ac:dyDescent="0.3">
      <c r="B50" s="58" t="s">
        <v>9</v>
      </c>
      <c r="C50" s="11" t="s">
        <v>188</v>
      </c>
      <c r="E50" s="69"/>
    </row>
    <row r="51" spans="2:14" ht="174" customHeight="1" thickBot="1" x14ac:dyDescent="0.3">
      <c r="B51" s="42" t="s">
        <v>48</v>
      </c>
      <c r="C51" s="43" t="s">
        <v>192</v>
      </c>
    </row>
    <row r="52" spans="2:14" x14ac:dyDescent="0.25">
      <c r="E52" s="69"/>
    </row>
    <row r="54" spans="2:14" ht="15.75" thickBot="1" x14ac:dyDescent="0.3"/>
    <row r="55" spans="2:14" ht="24" thickBot="1" x14ac:dyDescent="0.4">
      <c r="B55" s="23" t="s">
        <v>80</v>
      </c>
      <c r="C55" s="232" t="s">
        <v>181</v>
      </c>
      <c r="D55" s="234"/>
      <c r="E55" s="105"/>
      <c r="F55" s="79"/>
      <c r="G55" s="79"/>
      <c r="H55" s="79"/>
      <c r="I55" s="79"/>
      <c r="J55" s="79"/>
      <c r="K55" s="79"/>
      <c r="L55" s="79"/>
      <c r="M55" s="79"/>
      <c r="N55" s="79"/>
    </row>
    <row r="56" spans="2:14" ht="24" thickBot="1" x14ac:dyDescent="0.3">
      <c r="C56" s="235" t="s">
        <v>36</v>
      </c>
      <c r="D56" s="234"/>
      <c r="E56" s="106"/>
      <c r="F56" s="80"/>
      <c r="G56" s="80"/>
      <c r="H56" s="80"/>
      <c r="I56" s="80"/>
      <c r="J56" s="80"/>
      <c r="K56" s="80"/>
      <c r="L56" s="80"/>
      <c r="M56" s="80"/>
      <c r="N56" s="80"/>
    </row>
    <row r="57" spans="2:14" ht="24" thickBot="1" x14ac:dyDescent="0.3">
      <c r="C57" s="81" t="s">
        <v>182</v>
      </c>
      <c r="D57" s="82" t="s">
        <v>183</v>
      </c>
    </row>
    <row r="58" spans="2:14" ht="21" x14ac:dyDescent="0.25">
      <c r="B58" s="88" t="s">
        <v>67</v>
      </c>
      <c r="C58" s="84">
        <f>(C22/(C$38/100))%</f>
        <v>0</v>
      </c>
      <c r="D58" s="25">
        <f>(C28/(C$38/100))%</f>
        <v>0.16800000000000001</v>
      </c>
    </row>
    <row r="59" spans="2:14" ht="21" x14ac:dyDescent="0.25">
      <c r="B59" s="89" t="s">
        <v>68</v>
      </c>
      <c r="C59" s="84">
        <f>(C23/(C$38/100))%</f>
        <v>4.133333333333334E-2</v>
      </c>
      <c r="D59" s="25">
        <f>(C29/(C$38/100))%</f>
        <v>0.4</v>
      </c>
    </row>
    <row r="60" spans="2:14" ht="21" x14ac:dyDescent="0.25">
      <c r="B60" s="89" t="s">
        <v>69</v>
      </c>
      <c r="C60" s="84">
        <f>(C24/(C$38/100))%</f>
        <v>4.6666666666666669E-2</v>
      </c>
      <c r="D60" s="25">
        <f>(C30/(C$38/100))%</f>
        <v>0.316</v>
      </c>
    </row>
    <row r="61" spans="2:14" ht="21" x14ac:dyDescent="0.25">
      <c r="B61" s="89" t="s">
        <v>70</v>
      </c>
      <c r="C61" s="84">
        <f>(C25/(C$38/100))%</f>
        <v>4.0000000000000001E-3</v>
      </c>
      <c r="D61" s="25">
        <f>(C31/(C$38/100))%</f>
        <v>2.4E-2</v>
      </c>
    </row>
    <row r="62" spans="2:14" ht="21.75" thickBot="1" x14ac:dyDescent="0.3">
      <c r="B62" s="89" t="s">
        <v>71</v>
      </c>
      <c r="C62" s="84">
        <f>(C26/(C$38/100))%</f>
        <v>0</v>
      </c>
      <c r="D62" s="25">
        <f>(C32/(C$38/100))%</f>
        <v>0</v>
      </c>
    </row>
    <row r="63" spans="2:14" ht="24" thickBot="1" x14ac:dyDescent="0.3">
      <c r="B63" s="90" t="s">
        <v>37</v>
      </c>
      <c r="C63" s="86">
        <f>SUM(C58:C62)</f>
        <v>9.2000000000000012E-2</v>
      </c>
      <c r="D63" s="28">
        <f>SUM(D58:D62)</f>
        <v>0.90800000000000014</v>
      </c>
    </row>
  </sheetData>
  <mergeCells count="5">
    <mergeCell ref="H4:H5"/>
    <mergeCell ref="B9:D9"/>
    <mergeCell ref="B47:C47"/>
    <mergeCell ref="C55:D55"/>
    <mergeCell ref="C56:D56"/>
  </mergeCells>
  <dataValidations count="2">
    <dataValidation type="list" allowBlank="1" showInputMessage="1" showErrorMessage="1" promptTitle="VALORES POSIBLES ASIGNADOR IOT" sqref="F5" xr:uid="{A8303A2C-89C6-4D36-B604-6678D97D4421}">
      <formula1>"CRÍTICA,ALTA,MEDIA,BAJA,NINGUNA"</formula1>
    </dataValidation>
    <dataValidation type="list" allowBlank="1" showInputMessage="1" showErrorMessage="1" promptTitle="VALORES POSIBLES ASIGNADOR IOT" sqref="F4" xr:uid="{C5539074-C3BA-41DB-809F-76EF51928BA4}">
      <formula1>"ALTA,BAJA"</formula1>
    </dataValidation>
  </dataValidations>
  <hyperlinks>
    <hyperlink ref="F5" r:id="rId1" display="cve@mitre.org/cve@cert.org.tw" xr:uid="{BD4B8AD6-3B49-49FC-874F-974D01F7B582}"/>
    <hyperlink ref="F4" r:id="rId2" display="cve@mitre.org/cve@cert.org.tw" xr:uid="{EB7FB723-09F4-4964-8FAE-7748885E3B09}"/>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229D5-8975-4F99-BD62-4A14D7D15FA3}">
  <dimension ref="B2:J98"/>
  <sheetViews>
    <sheetView topLeftCell="A10" zoomScale="40" zoomScaleNormal="40" workbookViewId="0">
      <selection activeCell="D11" sqref="D11"/>
    </sheetView>
  </sheetViews>
  <sheetFormatPr baseColWidth="10" defaultRowHeight="15" x14ac:dyDescent="0.25"/>
  <cols>
    <col min="2" max="2" width="136.5703125" customWidth="1"/>
    <col min="3" max="3" width="129" customWidth="1"/>
    <col min="4" max="4" width="126.85546875" customWidth="1"/>
    <col min="5" max="5" width="69.42578125" customWidth="1"/>
    <col min="6" max="6" width="87.5703125" customWidth="1"/>
    <col min="7" max="7" width="141.42578125" customWidth="1"/>
    <col min="8" max="8" width="136.85546875" customWidth="1"/>
    <col min="9" max="9" width="93" customWidth="1"/>
    <col min="10" max="10" width="56.140625" customWidth="1"/>
    <col min="11" max="11" width="58.28515625" customWidth="1"/>
    <col min="12" max="12" width="66.85546875" customWidth="1"/>
    <col min="13" max="13" width="32.85546875" customWidth="1"/>
  </cols>
  <sheetData>
    <row r="2" spans="2:10" ht="15.75" thickBot="1" x14ac:dyDescent="0.3"/>
    <row r="3" spans="2:10" ht="24" thickBot="1" x14ac:dyDescent="0.4">
      <c r="B3" s="35" t="s">
        <v>0</v>
      </c>
      <c r="C3" s="36" t="s">
        <v>1</v>
      </c>
      <c r="D3" s="36" t="s">
        <v>2</v>
      </c>
      <c r="E3" s="36" t="s">
        <v>3</v>
      </c>
      <c r="F3" s="36" t="s">
        <v>40</v>
      </c>
      <c r="G3" s="36" t="s">
        <v>4</v>
      </c>
      <c r="H3" s="37" t="s">
        <v>41</v>
      </c>
      <c r="I3" s="107"/>
      <c r="J3" s="108"/>
    </row>
    <row r="4" spans="2:10" ht="275.25" customHeight="1" thickTop="1" thickBot="1" x14ac:dyDescent="0.3">
      <c r="B4" s="45" t="s">
        <v>193</v>
      </c>
      <c r="C4" s="46" t="s">
        <v>194</v>
      </c>
      <c r="D4" s="47" t="s">
        <v>195</v>
      </c>
      <c r="E4" s="2" t="s">
        <v>7</v>
      </c>
      <c r="F4" s="48" t="s">
        <v>182</v>
      </c>
      <c r="G4" s="93" t="s">
        <v>78</v>
      </c>
      <c r="H4" s="230" t="s">
        <v>213</v>
      </c>
      <c r="I4" s="238"/>
      <c r="J4" s="109"/>
    </row>
    <row r="5" spans="2:10" ht="250.5" customHeight="1" thickTop="1" thickBot="1" x14ac:dyDescent="0.3">
      <c r="B5" s="38" t="s">
        <v>210</v>
      </c>
      <c r="C5" s="1" t="s">
        <v>211</v>
      </c>
      <c r="D5" s="39" t="s">
        <v>212</v>
      </c>
      <c r="E5" s="40" t="s">
        <v>7</v>
      </c>
      <c r="F5" s="48" t="s">
        <v>198</v>
      </c>
      <c r="G5" s="93" t="s">
        <v>78</v>
      </c>
      <c r="H5" s="231"/>
      <c r="I5" s="238"/>
      <c r="J5" s="110"/>
    </row>
    <row r="6" spans="2:10" ht="15.75" thickTop="1" x14ac:dyDescent="0.25">
      <c r="B6" s="111"/>
      <c r="C6" s="111"/>
      <c r="D6" s="112"/>
      <c r="E6" s="112"/>
      <c r="F6" s="112"/>
      <c r="G6" s="113"/>
      <c r="H6" s="114"/>
      <c r="I6" s="105"/>
      <c r="J6" s="115"/>
    </row>
    <row r="7" spans="2:10" ht="32.25" customHeight="1" x14ac:dyDescent="0.25">
      <c r="B7" s="69"/>
      <c r="C7" s="69"/>
      <c r="D7" s="69"/>
      <c r="E7" s="69"/>
      <c r="F7" s="69"/>
      <c r="G7" s="69"/>
      <c r="H7" s="69"/>
      <c r="I7" s="69"/>
    </row>
    <row r="8" spans="2:10" ht="32.25" customHeight="1" thickBot="1" x14ac:dyDescent="0.3">
      <c r="B8" s="69"/>
      <c r="C8" s="69"/>
      <c r="D8" s="69"/>
      <c r="E8" s="69"/>
      <c r="F8" s="69"/>
      <c r="G8" s="69"/>
      <c r="H8" s="69"/>
      <c r="I8" s="69"/>
    </row>
    <row r="9" spans="2:10" ht="32.25" customHeight="1" thickTop="1" thickBot="1" x14ac:dyDescent="0.3">
      <c r="B9" s="218" t="s">
        <v>35</v>
      </c>
      <c r="C9" s="219"/>
      <c r="D9" s="220"/>
      <c r="E9" s="116"/>
      <c r="F9" s="116"/>
      <c r="G9" s="69"/>
      <c r="H9" s="69"/>
      <c r="I9" s="69"/>
    </row>
    <row r="10" spans="2:10" ht="32.25" customHeight="1" thickTop="1" thickBot="1" x14ac:dyDescent="0.3">
      <c r="B10" s="4"/>
      <c r="C10" s="4"/>
      <c r="D10" s="5"/>
      <c r="E10" s="117"/>
      <c r="F10" s="117"/>
      <c r="G10" s="69"/>
      <c r="H10" s="69"/>
      <c r="I10" s="69"/>
    </row>
    <row r="11" spans="2:10" ht="32.25" customHeight="1" thickBot="1" x14ac:dyDescent="0.4">
      <c r="B11" s="6" t="s">
        <v>8</v>
      </c>
      <c r="C11" s="7" t="s">
        <v>55</v>
      </c>
      <c r="D11" s="8"/>
      <c r="E11" s="118"/>
      <c r="F11" s="118"/>
      <c r="G11" s="69"/>
      <c r="H11" s="69"/>
      <c r="I11" s="69"/>
    </row>
    <row r="12" spans="2:10" ht="130.5" customHeight="1" thickBot="1" x14ac:dyDescent="0.4">
      <c r="B12" s="10" t="s">
        <v>9</v>
      </c>
      <c r="C12" s="11" t="s">
        <v>214</v>
      </c>
      <c r="D12" s="9"/>
      <c r="E12" s="9"/>
      <c r="F12" s="9"/>
      <c r="G12" s="69"/>
      <c r="H12" s="69"/>
      <c r="I12" s="69"/>
    </row>
    <row r="13" spans="2:10" ht="125.25" customHeight="1" thickBot="1" x14ac:dyDescent="0.4">
      <c r="B13" s="10" t="s">
        <v>48</v>
      </c>
      <c r="C13" s="43" t="s">
        <v>215</v>
      </c>
      <c r="D13" s="9"/>
      <c r="E13" s="9"/>
      <c r="F13" s="9"/>
      <c r="G13" s="69"/>
      <c r="H13" s="69"/>
      <c r="I13" s="69"/>
    </row>
    <row r="14" spans="2:10" ht="72.75" customHeight="1" thickBot="1" x14ac:dyDescent="0.3">
      <c r="B14" s="119"/>
      <c r="C14" s="112"/>
      <c r="G14" s="69"/>
      <c r="H14" s="69"/>
      <c r="I14" s="69"/>
    </row>
    <row r="15" spans="2:10" ht="72.75" customHeight="1" thickBot="1" x14ac:dyDescent="0.3">
      <c r="B15" s="50" t="s">
        <v>200</v>
      </c>
      <c r="C15" s="51" t="s">
        <v>10</v>
      </c>
      <c r="D15" s="52" t="s">
        <v>201</v>
      </c>
      <c r="E15" s="120"/>
      <c r="F15" s="120"/>
      <c r="G15" s="69"/>
      <c r="H15" s="69"/>
      <c r="I15" s="69"/>
    </row>
    <row r="16" spans="2:10" ht="31.5" customHeight="1" thickBot="1" x14ac:dyDescent="0.3">
      <c r="B16" s="27" t="s">
        <v>202</v>
      </c>
      <c r="C16" s="121">
        <f>SUM(C17:C18)</f>
        <v>458</v>
      </c>
      <c r="D16" s="122">
        <f>(C16/(C$29/100))%</f>
        <v>0.61066666666666669</v>
      </c>
      <c r="E16" s="120"/>
      <c r="F16" s="120"/>
      <c r="G16" s="69"/>
      <c r="H16" s="69"/>
      <c r="I16" s="69"/>
    </row>
    <row r="17" spans="2:9" ht="35.25" customHeight="1" thickBot="1" x14ac:dyDescent="0.3">
      <c r="B17" s="123" t="s">
        <v>182</v>
      </c>
      <c r="C17" s="124">
        <v>38</v>
      </c>
      <c r="D17" s="125">
        <f>(C17/(C$16/100))%</f>
        <v>8.296943231441048E-2</v>
      </c>
      <c r="E17" s="126"/>
      <c r="F17" s="120"/>
      <c r="G17" s="69"/>
      <c r="H17" s="69"/>
      <c r="I17" s="69"/>
    </row>
    <row r="18" spans="2:9" ht="39" customHeight="1" thickBot="1" x14ac:dyDescent="0.3">
      <c r="B18" s="123" t="s">
        <v>183</v>
      </c>
      <c r="C18" s="124">
        <v>420</v>
      </c>
      <c r="D18" s="125">
        <f>(C18/(C$16/100))%</f>
        <v>0.91703056768558955</v>
      </c>
      <c r="E18" s="126"/>
      <c r="F18" s="120"/>
      <c r="G18" s="69"/>
      <c r="H18" s="69"/>
      <c r="I18" s="69"/>
    </row>
    <row r="19" spans="2:9" ht="36.75" customHeight="1" thickBot="1" x14ac:dyDescent="0.3">
      <c r="B19" s="27" t="s">
        <v>203</v>
      </c>
      <c r="C19" s="127">
        <f>SUM(C20:C21)</f>
        <v>248</v>
      </c>
      <c r="D19" s="122">
        <f>(C19/(C$29/100))%</f>
        <v>0.33066666666666672</v>
      </c>
      <c r="E19" s="128"/>
      <c r="F19" s="128"/>
      <c r="G19" s="69"/>
      <c r="H19" s="69"/>
      <c r="I19" s="69"/>
    </row>
    <row r="20" spans="2:9" ht="24" thickBot="1" x14ac:dyDescent="0.3">
      <c r="B20" s="123" t="s">
        <v>182</v>
      </c>
      <c r="C20" s="124">
        <v>23</v>
      </c>
      <c r="D20" s="125">
        <f>(C20/(C$19/100))%</f>
        <v>9.2741935483870955E-2</v>
      </c>
      <c r="E20" s="129"/>
      <c r="F20" s="130"/>
      <c r="G20" s="69"/>
      <c r="H20" s="69"/>
      <c r="I20" s="69"/>
    </row>
    <row r="21" spans="2:9" ht="24" thickBot="1" x14ac:dyDescent="0.3">
      <c r="B21" s="123" t="s">
        <v>183</v>
      </c>
      <c r="C21" s="124">
        <v>225</v>
      </c>
      <c r="D21" s="125">
        <f>(C21/(C$19/100))%</f>
        <v>0.907258064516129</v>
      </c>
      <c r="E21" s="129"/>
      <c r="F21" s="130"/>
      <c r="G21" s="69"/>
      <c r="H21" s="69"/>
      <c r="I21" s="69"/>
    </row>
    <row r="22" spans="2:9" ht="24" thickBot="1" x14ac:dyDescent="0.3">
      <c r="B22" s="27" t="s">
        <v>204</v>
      </c>
      <c r="C22" s="127">
        <f>SUM(C23:C24)</f>
        <v>18</v>
      </c>
      <c r="D22" s="122">
        <f>(C22/(C$29/100))%</f>
        <v>2.4E-2</v>
      </c>
      <c r="E22" s="130"/>
      <c r="F22" s="130"/>
      <c r="G22" s="69"/>
      <c r="H22" s="69"/>
      <c r="I22" s="69"/>
    </row>
    <row r="23" spans="2:9" ht="24" thickBot="1" x14ac:dyDescent="0.3">
      <c r="B23" s="123" t="s">
        <v>182</v>
      </c>
      <c r="C23" s="124">
        <v>3</v>
      </c>
      <c r="D23" s="125">
        <f>(C23/(C$22/100))%</f>
        <v>0.16666666666666669</v>
      </c>
      <c r="E23" s="131"/>
      <c r="F23" s="132"/>
      <c r="G23" s="69"/>
      <c r="H23" s="69"/>
      <c r="I23" s="69"/>
    </row>
    <row r="24" spans="2:9" ht="24" thickBot="1" x14ac:dyDescent="0.3">
      <c r="B24" s="123" t="s">
        <v>183</v>
      </c>
      <c r="C24" s="124">
        <v>15</v>
      </c>
      <c r="D24" s="125">
        <f>(C24/(C$22/100))%</f>
        <v>0.83333333333333348</v>
      </c>
      <c r="E24" s="131"/>
      <c r="F24" s="132"/>
      <c r="G24" s="69"/>
      <c r="H24" s="69"/>
      <c r="I24" s="69"/>
    </row>
    <row r="25" spans="2:9" ht="24" thickBot="1" x14ac:dyDescent="0.3">
      <c r="B25" s="27" t="s">
        <v>205</v>
      </c>
      <c r="C25" s="127">
        <f>SUM(C26:C27)</f>
        <v>26</v>
      </c>
      <c r="D25" s="122">
        <f>(C25/(C$29/100))%</f>
        <v>3.4666666666666665E-2</v>
      </c>
      <c r="E25" s="132"/>
      <c r="F25" s="132"/>
      <c r="G25" s="69"/>
      <c r="H25" s="69"/>
      <c r="I25" s="69"/>
    </row>
    <row r="26" spans="2:9" ht="24" thickBot="1" x14ac:dyDescent="0.3">
      <c r="B26" s="123" t="s">
        <v>182</v>
      </c>
      <c r="C26" s="124">
        <v>5</v>
      </c>
      <c r="D26" s="125">
        <f>(C26/(C$25/100))%</f>
        <v>0.19230769230769229</v>
      </c>
      <c r="E26" s="131"/>
      <c r="F26" s="132"/>
      <c r="G26" s="69"/>
      <c r="H26" s="69"/>
      <c r="I26" s="69"/>
    </row>
    <row r="27" spans="2:9" ht="24" thickBot="1" x14ac:dyDescent="0.3">
      <c r="B27" s="123" t="s">
        <v>183</v>
      </c>
      <c r="C27" s="124">
        <v>21</v>
      </c>
      <c r="D27" s="125">
        <f>(C27/(C$25/100))%</f>
        <v>0.8076923076923076</v>
      </c>
      <c r="E27" s="131"/>
      <c r="F27" s="132"/>
      <c r="G27" s="69"/>
      <c r="H27" s="69"/>
      <c r="I27" s="69"/>
    </row>
    <row r="28" spans="2:9" ht="24" thickBot="1" x14ac:dyDescent="0.3">
      <c r="B28" s="133" t="s">
        <v>206</v>
      </c>
      <c r="C28" s="134">
        <v>0</v>
      </c>
      <c r="D28" s="122">
        <f>(C28/(C$29/100))%</f>
        <v>0</v>
      </c>
      <c r="E28" s="132"/>
      <c r="F28" s="132"/>
      <c r="G28" s="69"/>
      <c r="H28" s="69"/>
      <c r="I28" s="69"/>
    </row>
    <row r="29" spans="2:9" ht="24" thickBot="1" x14ac:dyDescent="0.3">
      <c r="B29" s="135" t="s">
        <v>29</v>
      </c>
      <c r="C29" s="136">
        <f>C16+C19+C22+C25+C28</f>
        <v>750</v>
      </c>
      <c r="D29" s="137">
        <f>D28+D25+D22+D19+D16</f>
        <v>1</v>
      </c>
      <c r="E29" s="132"/>
      <c r="F29" s="132"/>
      <c r="G29" s="69"/>
      <c r="H29" s="69"/>
      <c r="I29" s="69"/>
    </row>
    <row r="30" spans="2:9" ht="23.25" x14ac:dyDescent="0.25">
      <c r="B30" s="138"/>
      <c r="C30" s="138"/>
      <c r="D30" s="132"/>
      <c r="E30" s="132"/>
      <c r="F30" s="132"/>
      <c r="G30" s="69"/>
      <c r="H30" s="69"/>
      <c r="I30" s="69"/>
    </row>
    <row r="31" spans="2:9" ht="24" thickBot="1" x14ac:dyDescent="0.3">
      <c r="B31" s="138"/>
      <c r="C31" s="138"/>
      <c r="D31" s="132"/>
      <c r="E31" s="132"/>
      <c r="F31" s="132"/>
      <c r="G31" s="69"/>
      <c r="H31" s="69"/>
      <c r="I31" s="69"/>
    </row>
    <row r="32" spans="2:9" ht="60" customHeight="1" thickBot="1" x14ac:dyDescent="0.4">
      <c r="B32" s="239" t="s">
        <v>207</v>
      </c>
      <c r="C32" s="240"/>
      <c r="D32" s="132"/>
      <c r="E32" s="132"/>
      <c r="F32" s="132"/>
      <c r="G32" s="69"/>
      <c r="H32" s="69"/>
      <c r="I32" s="69"/>
    </row>
    <row r="33" spans="2:9" ht="24" thickBot="1" x14ac:dyDescent="0.4">
      <c r="B33" s="56"/>
      <c r="C33" s="56"/>
      <c r="D33" s="132"/>
      <c r="E33" s="132"/>
      <c r="F33" s="132"/>
      <c r="G33" s="69"/>
      <c r="H33" s="69"/>
      <c r="I33" s="69"/>
    </row>
    <row r="34" spans="2:9" ht="24" thickBot="1" x14ac:dyDescent="0.3">
      <c r="B34" s="57" t="s">
        <v>8</v>
      </c>
      <c r="C34" s="139" t="s">
        <v>55</v>
      </c>
      <c r="D34" s="132"/>
      <c r="E34" s="132"/>
      <c r="F34" s="132"/>
      <c r="G34" s="69"/>
      <c r="H34" s="69"/>
      <c r="I34" s="69"/>
    </row>
    <row r="35" spans="2:9" ht="112.5" customHeight="1" thickBot="1" x14ac:dyDescent="0.3">
      <c r="B35" s="58" t="s">
        <v>9</v>
      </c>
      <c r="C35" s="11" t="s">
        <v>199</v>
      </c>
      <c r="D35" s="132"/>
      <c r="E35" s="131"/>
      <c r="F35" s="132"/>
      <c r="G35" s="69"/>
      <c r="H35" s="69"/>
      <c r="I35" s="69"/>
    </row>
    <row r="36" spans="2:9" ht="88.5" customHeight="1" thickBot="1" x14ac:dyDescent="0.3">
      <c r="B36" s="42" t="s">
        <v>48</v>
      </c>
      <c r="C36" s="43" t="s">
        <v>216</v>
      </c>
      <c r="D36" s="132"/>
      <c r="E36" s="132"/>
      <c r="F36" s="132"/>
      <c r="G36" s="69"/>
      <c r="H36" s="69"/>
      <c r="I36" s="69"/>
    </row>
    <row r="37" spans="2:9" ht="23.25" x14ac:dyDescent="0.25">
      <c r="B37" s="138"/>
      <c r="C37" s="138"/>
      <c r="D37" s="132"/>
      <c r="E37" s="132"/>
      <c r="F37" s="132"/>
      <c r="G37" s="69"/>
      <c r="H37" s="69"/>
      <c r="I37" s="69"/>
    </row>
    <row r="38" spans="2:9" ht="23.25" x14ac:dyDescent="0.25">
      <c r="B38" s="138"/>
      <c r="C38" s="138"/>
      <c r="D38" s="132"/>
      <c r="E38" s="132"/>
      <c r="F38" s="132"/>
      <c r="G38" s="69"/>
      <c r="H38" s="69"/>
      <c r="I38" s="69"/>
    </row>
    <row r="39" spans="2:9" ht="24" thickBot="1" x14ac:dyDescent="0.3">
      <c r="B39" s="138"/>
      <c r="C39" s="140"/>
      <c r="D39" s="141"/>
      <c r="E39" s="141"/>
      <c r="F39" s="141"/>
      <c r="G39" s="69"/>
      <c r="H39" s="69"/>
      <c r="I39" s="69"/>
    </row>
    <row r="40" spans="2:9" ht="24" thickBot="1" x14ac:dyDescent="0.4">
      <c r="B40" s="23" t="s">
        <v>208</v>
      </c>
      <c r="C40" s="232" t="s">
        <v>209</v>
      </c>
      <c r="D40" s="241"/>
      <c r="E40" s="241"/>
      <c r="F40" s="241"/>
      <c r="G40" s="69"/>
      <c r="H40" s="69"/>
      <c r="I40" s="69"/>
    </row>
    <row r="41" spans="2:9" ht="34.5" customHeight="1" thickBot="1" x14ac:dyDescent="0.3">
      <c r="C41" s="236" t="s">
        <v>36</v>
      </c>
      <c r="D41" s="237"/>
      <c r="E41" s="237"/>
      <c r="F41" s="237"/>
      <c r="G41" s="69"/>
      <c r="H41" s="69"/>
      <c r="I41" s="69"/>
    </row>
    <row r="42" spans="2:9" ht="24" thickBot="1" x14ac:dyDescent="0.3">
      <c r="C42" s="142" t="s">
        <v>202</v>
      </c>
      <c r="D42" s="142" t="s">
        <v>203</v>
      </c>
      <c r="E42" s="142" t="s">
        <v>204</v>
      </c>
      <c r="F42" s="142" t="s">
        <v>205</v>
      </c>
      <c r="G42" s="69"/>
      <c r="H42" s="69"/>
      <c r="I42" s="69"/>
    </row>
    <row r="43" spans="2:9" ht="21.75" thickBot="1" x14ac:dyDescent="0.3">
      <c r="B43" s="123" t="s">
        <v>182</v>
      </c>
      <c r="C43" s="144">
        <f>(C17/(C$29/100))%</f>
        <v>5.0666666666666665E-2</v>
      </c>
      <c r="D43" s="144">
        <f>(C20/(C$29/100))%</f>
        <v>3.0666666666666668E-2</v>
      </c>
      <c r="E43" s="144">
        <f>(C23/(C$29/100))%</f>
        <v>4.0000000000000001E-3</v>
      </c>
      <c r="F43" s="144">
        <f>(C26/(C$29/100))%</f>
        <v>6.6666666666666662E-3</v>
      </c>
      <c r="G43" s="69"/>
      <c r="H43" s="69"/>
      <c r="I43" s="69"/>
    </row>
    <row r="44" spans="2:9" ht="21.75" thickBot="1" x14ac:dyDescent="0.3">
      <c r="B44" s="123" t="s">
        <v>183</v>
      </c>
      <c r="C44" s="25">
        <f>(C18/(C$29/100))%</f>
        <v>0.56000000000000005</v>
      </c>
      <c r="D44" s="25">
        <f>(C21/(C$29/100))%</f>
        <v>0.3</v>
      </c>
      <c r="E44" s="25">
        <f>(C24/(C$29/100))%</f>
        <v>0.02</v>
      </c>
      <c r="F44" s="25">
        <f>(C27/(C$29/100))%</f>
        <v>2.7999999999999997E-2</v>
      </c>
      <c r="G44" s="69"/>
      <c r="H44" s="69"/>
      <c r="I44" s="69"/>
    </row>
    <row r="45" spans="2:9" ht="75" customHeight="1" thickBot="1" x14ac:dyDescent="0.3">
      <c r="B45" s="27" t="s">
        <v>37</v>
      </c>
      <c r="C45" s="28">
        <f>SUM(C43:C44)</f>
        <v>0.61066666666666669</v>
      </c>
      <c r="D45" s="28">
        <f>SUM(D43:D44)</f>
        <v>0.33066666666666666</v>
      </c>
      <c r="E45" s="28">
        <f>SUM(E43:E44)</f>
        <v>2.4E-2</v>
      </c>
      <c r="F45" s="28">
        <f>SUM(F43:F44)</f>
        <v>3.4666666666666665E-2</v>
      </c>
      <c r="G45" s="69"/>
      <c r="H45" s="69"/>
      <c r="I45" s="69"/>
    </row>
    <row r="46" spans="2:9" ht="108.75" customHeight="1" x14ac:dyDescent="0.25">
      <c r="B46" s="138"/>
      <c r="C46" s="138"/>
      <c r="D46" s="132"/>
      <c r="E46" s="132"/>
      <c r="F46" s="132"/>
      <c r="G46" s="69"/>
      <c r="H46" s="69"/>
      <c r="I46" s="69"/>
    </row>
    <row r="47" spans="2:9" ht="23.25" x14ac:dyDescent="0.25">
      <c r="B47" s="138"/>
      <c r="C47" s="138"/>
      <c r="D47" s="132"/>
      <c r="E47" s="132"/>
      <c r="F47" s="132"/>
      <c r="G47" s="69"/>
      <c r="H47" s="69"/>
      <c r="I47" s="69"/>
    </row>
    <row r="48" spans="2:9" ht="23.25" x14ac:dyDescent="0.25">
      <c r="B48" s="138"/>
      <c r="C48" s="138"/>
      <c r="D48" s="132"/>
      <c r="E48" s="132"/>
      <c r="F48" s="132"/>
      <c r="G48" s="69"/>
      <c r="H48" s="69"/>
      <c r="I48" s="69"/>
    </row>
    <row r="49" spans="2:9" ht="23.25" x14ac:dyDescent="0.25">
      <c r="B49" s="138"/>
      <c r="C49" s="138"/>
      <c r="D49" s="132"/>
      <c r="E49" s="132"/>
      <c r="F49" s="132"/>
      <c r="G49" s="69"/>
      <c r="H49" s="69"/>
      <c r="I49" s="69"/>
    </row>
    <row r="50" spans="2:9" ht="23.25" x14ac:dyDescent="0.25">
      <c r="B50" s="138"/>
      <c r="C50" s="138"/>
      <c r="D50" s="132"/>
      <c r="E50" s="132"/>
      <c r="F50" s="132"/>
      <c r="G50" s="69"/>
      <c r="H50" s="69"/>
      <c r="I50" s="69"/>
    </row>
    <row r="51" spans="2:9" ht="42" customHeight="1" x14ac:dyDescent="0.25">
      <c r="B51" s="138"/>
      <c r="C51" s="138"/>
      <c r="D51" s="132"/>
      <c r="E51" s="132"/>
      <c r="F51" s="132"/>
      <c r="G51" s="69"/>
      <c r="H51" s="69"/>
      <c r="I51" s="69"/>
    </row>
    <row r="52" spans="2:9" ht="50.25" customHeight="1" x14ac:dyDescent="0.25">
      <c r="B52" s="138"/>
      <c r="C52" s="138"/>
      <c r="D52" s="132"/>
      <c r="E52" s="132"/>
      <c r="F52" s="132"/>
      <c r="G52" s="69"/>
      <c r="H52" s="69"/>
      <c r="I52" s="69"/>
    </row>
    <row r="53" spans="2:9" ht="23.25" x14ac:dyDescent="0.25">
      <c r="B53" s="138"/>
      <c r="C53" s="138"/>
      <c r="D53" s="132"/>
      <c r="E53" s="132"/>
      <c r="F53" s="132"/>
      <c r="G53" s="69"/>
      <c r="H53" s="69"/>
      <c r="I53" s="69"/>
    </row>
    <row r="54" spans="2:9" ht="23.25" x14ac:dyDescent="0.25">
      <c r="B54" s="138"/>
      <c r="C54" s="138"/>
      <c r="D54" s="132"/>
      <c r="E54" s="132"/>
      <c r="F54" s="132"/>
      <c r="G54" s="69"/>
      <c r="H54" s="69"/>
      <c r="I54" s="69"/>
    </row>
    <row r="55" spans="2:9" ht="23.25" x14ac:dyDescent="0.25">
      <c r="B55" s="138"/>
      <c r="C55" s="138"/>
      <c r="D55" s="132"/>
      <c r="E55" s="132"/>
      <c r="F55" s="132"/>
      <c r="G55" s="69"/>
      <c r="H55" s="69"/>
      <c r="I55" s="69"/>
    </row>
    <row r="56" spans="2:9" ht="23.25" x14ac:dyDescent="0.25">
      <c r="B56" s="138"/>
      <c r="C56" s="138"/>
      <c r="D56" s="132"/>
      <c r="E56" s="132"/>
      <c r="F56" s="132"/>
      <c r="G56" s="69"/>
      <c r="H56" s="69"/>
      <c r="I56" s="69"/>
    </row>
    <row r="57" spans="2:9" ht="23.25" x14ac:dyDescent="0.25">
      <c r="B57" s="138"/>
      <c r="C57" s="138"/>
      <c r="D57" s="132"/>
      <c r="E57" s="132"/>
      <c r="F57" s="132"/>
      <c r="G57" s="69"/>
      <c r="H57" s="69"/>
      <c r="I57" s="69"/>
    </row>
    <row r="58" spans="2:9" ht="23.25" x14ac:dyDescent="0.25">
      <c r="B58" s="138"/>
      <c r="C58" s="138"/>
      <c r="D58" s="132"/>
      <c r="E58" s="132"/>
      <c r="F58" s="132"/>
      <c r="G58" s="69"/>
      <c r="H58" s="69"/>
      <c r="I58" s="69"/>
    </row>
    <row r="59" spans="2:9" ht="23.25" x14ac:dyDescent="0.25">
      <c r="B59" s="138"/>
      <c r="C59" s="138"/>
      <c r="D59" s="132"/>
      <c r="E59" s="132"/>
      <c r="F59" s="132"/>
      <c r="G59" s="69"/>
      <c r="H59" s="69"/>
      <c r="I59" s="69"/>
    </row>
    <row r="60" spans="2:9" ht="23.25" x14ac:dyDescent="0.25">
      <c r="B60" s="138"/>
      <c r="C60" s="138"/>
      <c r="D60" s="132"/>
      <c r="E60" s="132"/>
      <c r="F60" s="132"/>
      <c r="G60" s="69"/>
      <c r="H60" s="69"/>
      <c r="I60" s="69"/>
    </row>
    <row r="61" spans="2:9" ht="23.25" x14ac:dyDescent="0.25">
      <c r="B61" s="138"/>
      <c r="C61" s="138"/>
      <c r="D61" s="132"/>
      <c r="E61" s="132"/>
      <c r="F61" s="132"/>
      <c r="G61" s="69"/>
      <c r="H61" s="69"/>
      <c r="I61" s="69"/>
    </row>
    <row r="62" spans="2:9" ht="23.25" x14ac:dyDescent="0.25">
      <c r="B62" s="138"/>
      <c r="C62" s="138"/>
      <c r="D62" s="132"/>
      <c r="E62" s="132"/>
      <c r="F62" s="132"/>
      <c r="G62" s="69"/>
      <c r="H62" s="69"/>
      <c r="I62" s="69"/>
    </row>
    <row r="63" spans="2:9" ht="23.25" x14ac:dyDescent="0.25">
      <c r="B63" s="138"/>
      <c r="C63" s="138"/>
      <c r="D63" s="132"/>
      <c r="E63" s="132"/>
      <c r="F63" s="132"/>
      <c r="G63" s="69"/>
      <c r="H63" s="69"/>
      <c r="I63" s="69"/>
    </row>
    <row r="64" spans="2:9" ht="23.25" x14ac:dyDescent="0.25">
      <c r="B64" s="138"/>
      <c r="C64" s="138"/>
      <c r="D64" s="132"/>
      <c r="E64" s="132"/>
      <c r="F64" s="132"/>
      <c r="G64" s="69"/>
      <c r="H64" s="69"/>
      <c r="I64" s="69"/>
    </row>
    <row r="65" spans="2:9" ht="23.25" x14ac:dyDescent="0.25">
      <c r="B65" s="138"/>
      <c r="C65" s="138"/>
      <c r="D65" s="132"/>
      <c r="E65" s="132"/>
      <c r="F65" s="132"/>
      <c r="G65" s="69"/>
      <c r="H65" s="69"/>
      <c r="I65" s="69"/>
    </row>
    <row r="66" spans="2:9" ht="23.25" x14ac:dyDescent="0.25">
      <c r="B66" s="138"/>
      <c r="C66" s="138"/>
      <c r="D66" s="132"/>
      <c r="E66" s="132"/>
      <c r="F66" s="132"/>
      <c r="G66" s="69"/>
      <c r="H66" s="69"/>
      <c r="I66" s="69"/>
    </row>
    <row r="67" spans="2:9" ht="23.25" x14ac:dyDescent="0.25">
      <c r="B67" s="138"/>
      <c r="C67" s="138"/>
      <c r="D67" s="132"/>
      <c r="E67" s="132"/>
      <c r="F67" s="132"/>
      <c r="G67" s="69"/>
      <c r="H67" s="69"/>
      <c r="I67" s="69"/>
    </row>
    <row r="68" spans="2:9" ht="23.25" x14ac:dyDescent="0.25">
      <c r="B68" s="138"/>
      <c r="C68" s="138"/>
      <c r="D68" s="132"/>
      <c r="E68" s="132"/>
      <c r="F68" s="132"/>
      <c r="G68" s="69"/>
      <c r="H68" s="69"/>
      <c r="I68" s="69"/>
    </row>
    <row r="69" spans="2:9" ht="23.25" x14ac:dyDescent="0.25">
      <c r="B69" s="138"/>
      <c r="C69" s="138"/>
      <c r="D69" s="132"/>
      <c r="E69" s="132"/>
      <c r="F69" s="132"/>
      <c r="G69" s="69"/>
      <c r="H69" s="69"/>
      <c r="I69" s="69"/>
    </row>
    <row r="70" spans="2:9" ht="23.25" x14ac:dyDescent="0.25">
      <c r="B70" s="138"/>
      <c r="C70" s="138"/>
      <c r="D70" s="132"/>
      <c r="E70" s="132"/>
      <c r="F70" s="132"/>
      <c r="G70" s="69"/>
      <c r="H70" s="69"/>
      <c r="I70" s="69"/>
    </row>
    <row r="71" spans="2:9" ht="23.25" x14ac:dyDescent="0.25">
      <c r="B71" s="138"/>
      <c r="C71" s="138"/>
      <c r="D71" s="132"/>
      <c r="E71" s="132"/>
      <c r="F71" s="132"/>
      <c r="G71" s="69"/>
      <c r="H71" s="69"/>
      <c r="I71" s="69"/>
    </row>
    <row r="72" spans="2:9" ht="23.25" x14ac:dyDescent="0.25">
      <c r="B72" s="138"/>
      <c r="C72" s="138"/>
      <c r="D72" s="132"/>
      <c r="E72" s="132"/>
      <c r="F72" s="132"/>
      <c r="G72" s="69"/>
      <c r="H72" s="69"/>
      <c r="I72" s="69"/>
    </row>
    <row r="73" spans="2:9" ht="23.25" x14ac:dyDescent="0.25">
      <c r="B73" s="138"/>
      <c r="C73" s="138"/>
      <c r="D73" s="132"/>
      <c r="E73" s="132"/>
      <c r="F73" s="132"/>
      <c r="G73" s="69"/>
      <c r="H73" s="69"/>
      <c r="I73" s="69"/>
    </row>
    <row r="74" spans="2:9" ht="23.25" x14ac:dyDescent="0.25">
      <c r="B74" s="138"/>
      <c r="C74" s="138"/>
      <c r="D74" s="132"/>
      <c r="E74" s="132"/>
      <c r="F74" s="132"/>
      <c r="G74" s="69"/>
      <c r="H74" s="69"/>
      <c r="I74" s="69"/>
    </row>
    <row r="75" spans="2:9" ht="23.25" x14ac:dyDescent="0.25">
      <c r="B75" s="138"/>
      <c r="C75" s="138"/>
      <c r="D75" s="132"/>
      <c r="E75" s="132"/>
      <c r="F75" s="132"/>
      <c r="G75" s="69"/>
      <c r="H75" s="69"/>
      <c r="I75" s="69"/>
    </row>
    <row r="76" spans="2:9" ht="23.25" x14ac:dyDescent="0.25">
      <c r="B76" s="138"/>
      <c r="C76" s="138"/>
      <c r="D76" s="132"/>
      <c r="E76" s="132"/>
      <c r="F76" s="132"/>
      <c r="G76" s="69"/>
      <c r="H76" s="69"/>
      <c r="I76" s="69"/>
    </row>
    <row r="77" spans="2:9" x14ac:dyDescent="0.25">
      <c r="G77" s="69"/>
      <c r="H77" s="69"/>
      <c r="I77" s="69"/>
    </row>
    <row r="78" spans="2:9" x14ac:dyDescent="0.25">
      <c r="B78" s="69"/>
      <c r="C78" s="69"/>
      <c r="D78" s="69"/>
      <c r="E78" s="69"/>
      <c r="F78" s="69"/>
      <c r="G78" s="69"/>
      <c r="H78" s="69"/>
      <c r="I78" s="69"/>
    </row>
    <row r="79" spans="2:9" x14ac:dyDescent="0.25">
      <c r="B79" s="69"/>
      <c r="C79" s="69"/>
      <c r="D79" s="69"/>
      <c r="E79" s="69"/>
      <c r="F79" s="69"/>
      <c r="G79" s="69"/>
      <c r="H79" s="69"/>
      <c r="I79" s="69"/>
    </row>
    <row r="80" spans="2:9" x14ac:dyDescent="0.25">
      <c r="B80" s="69"/>
      <c r="C80" s="69"/>
      <c r="D80" s="69"/>
      <c r="E80" s="69"/>
      <c r="F80" s="69"/>
      <c r="G80" s="69"/>
      <c r="H80" s="69"/>
      <c r="I80" s="69"/>
    </row>
    <row r="81" spans="2:9" x14ac:dyDescent="0.25">
      <c r="B81" s="69"/>
      <c r="C81" s="69"/>
      <c r="D81" s="69"/>
      <c r="E81" s="69"/>
      <c r="F81" s="69"/>
      <c r="G81" s="69"/>
      <c r="H81" s="69"/>
      <c r="I81" s="69"/>
    </row>
    <row r="82" spans="2:9" x14ac:dyDescent="0.25">
      <c r="B82" s="69"/>
      <c r="C82" s="69"/>
      <c r="D82" s="69"/>
      <c r="E82" s="69"/>
      <c r="F82" s="69"/>
      <c r="G82" s="69"/>
      <c r="H82" s="69"/>
      <c r="I82" s="69"/>
    </row>
    <row r="83" spans="2:9" x14ac:dyDescent="0.25">
      <c r="B83" s="69"/>
      <c r="C83" s="69"/>
      <c r="D83" s="69"/>
      <c r="E83" s="69"/>
      <c r="F83" s="69"/>
      <c r="G83" s="69"/>
      <c r="H83" s="69"/>
      <c r="I83" s="69"/>
    </row>
    <row r="84" spans="2:9" x14ac:dyDescent="0.25">
      <c r="B84" s="69"/>
      <c r="C84" s="69"/>
      <c r="D84" s="69"/>
      <c r="E84" s="69"/>
      <c r="F84" s="69"/>
      <c r="G84" s="69"/>
      <c r="H84" s="69"/>
      <c r="I84" s="69"/>
    </row>
    <row r="85" spans="2:9" x14ac:dyDescent="0.25">
      <c r="B85" s="69"/>
      <c r="C85" s="69"/>
      <c r="D85" s="69"/>
      <c r="E85" s="69"/>
      <c r="F85" s="69"/>
      <c r="G85" s="69"/>
      <c r="H85" s="69"/>
    </row>
    <row r="86" spans="2:9" x14ac:dyDescent="0.25">
      <c r="B86" s="69"/>
      <c r="C86" s="69"/>
      <c r="D86" s="69"/>
      <c r="E86" s="69"/>
      <c r="F86" s="69"/>
      <c r="G86" s="69"/>
      <c r="H86" s="69"/>
    </row>
    <row r="87" spans="2:9" x14ac:dyDescent="0.25">
      <c r="B87" s="69"/>
      <c r="C87" s="69"/>
      <c r="D87" s="69"/>
      <c r="E87" s="69"/>
      <c r="F87" s="69"/>
      <c r="G87" s="69"/>
      <c r="H87" s="69"/>
    </row>
    <row r="88" spans="2:9" x14ac:dyDescent="0.25">
      <c r="B88" s="69"/>
      <c r="C88" s="69"/>
      <c r="D88" s="69"/>
      <c r="E88" s="69"/>
      <c r="F88" s="69"/>
      <c r="G88" s="69"/>
      <c r="H88" s="69"/>
    </row>
    <row r="89" spans="2:9" x14ac:dyDescent="0.25">
      <c r="B89" s="69"/>
      <c r="C89" s="69"/>
      <c r="D89" s="69"/>
      <c r="E89" s="69"/>
      <c r="F89" s="69"/>
      <c r="G89" s="69"/>
      <c r="H89" s="69"/>
    </row>
    <row r="90" spans="2:9" x14ac:dyDescent="0.25">
      <c r="B90" s="69"/>
      <c r="C90" s="69"/>
      <c r="D90" s="69"/>
      <c r="E90" s="69"/>
      <c r="F90" s="69"/>
      <c r="G90" s="69"/>
      <c r="H90" s="69"/>
    </row>
    <row r="91" spans="2:9" x14ac:dyDescent="0.25">
      <c r="B91" s="69"/>
      <c r="C91" s="69"/>
      <c r="D91" s="69"/>
      <c r="E91" s="69"/>
      <c r="F91" s="69"/>
      <c r="G91" s="69"/>
      <c r="H91" s="69"/>
    </row>
    <row r="92" spans="2:9" ht="23.25" x14ac:dyDescent="0.35">
      <c r="C92" s="145"/>
      <c r="D92" s="145"/>
      <c r="G92" s="69"/>
      <c r="H92" s="69"/>
    </row>
    <row r="93" spans="2:9" x14ac:dyDescent="0.25">
      <c r="G93" s="69"/>
      <c r="H93" s="69"/>
    </row>
    <row r="94" spans="2:9" x14ac:dyDescent="0.25">
      <c r="G94" s="69"/>
      <c r="H94" s="69"/>
    </row>
    <row r="95" spans="2:9" x14ac:dyDescent="0.25">
      <c r="G95" s="69"/>
      <c r="H95" s="69"/>
    </row>
    <row r="96" spans="2:9" x14ac:dyDescent="0.25">
      <c r="G96" s="69"/>
    </row>
    <row r="97" spans="7:7" x14ac:dyDescent="0.25">
      <c r="G97" s="69"/>
    </row>
    <row r="98" spans="7:7" x14ac:dyDescent="0.25">
      <c r="G98" s="69"/>
    </row>
  </sheetData>
  <mergeCells count="6">
    <mergeCell ref="C41:F41"/>
    <mergeCell ref="H4:H5"/>
    <mergeCell ref="I4:I5"/>
    <mergeCell ref="B9:D9"/>
    <mergeCell ref="B32:C32"/>
    <mergeCell ref="C40:F40"/>
  </mergeCells>
  <dataValidations count="4">
    <dataValidation type="list" allowBlank="1" showInputMessage="1" showErrorMessage="1" promptTitle="VALORES POSIBLES ASIGNADOR IOT" sqref="F5" xr:uid="{E5234416-EFD8-4B11-8128-1F901ABCA556}">
      <formula1>"RED,LOCAL,FÍSICO,RED ADYACENTE"</formula1>
    </dataValidation>
    <dataValidation type="list" allowBlank="1" showInputMessage="1" showErrorMessage="1" promptTitle="VALORES POSIBLES ASIGNADOR IOT" sqref="G6" xr:uid="{79F1C0A9-8A01-4CF1-9E81-E38F5225DA5C}">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H6" xr:uid="{E6268300-17B9-47A9-B312-9AA003A4E31A}">
      <formula1>"vultures@jpcert.or.jp,cve@mitre.org/cve@cert.org.tw,talos-cna@cisco.com/psirt@cisco.com,psirt@bosch.com,OTRO"</formula1>
    </dataValidation>
    <dataValidation type="list" allowBlank="1" showInputMessage="1" showErrorMessage="1" promptTitle="VALORES POSIBLES ASIGNADOR IOT" sqref="F4" xr:uid="{E1E55505-DD68-44C9-9DAA-C07E51E3D99B}">
      <formula1>"ALTA,BAJA"</formula1>
    </dataValidation>
  </dataValidations>
  <hyperlinks>
    <hyperlink ref="F4" r:id="rId1" display="cve@mitre.org/cve@cert.org.tw" xr:uid="{58006232-F3A6-47C9-AC43-3878D0F52F95}"/>
    <hyperlink ref="F5" r:id="rId2" display="cve@mitre.org/cve@cert.org.tw" xr:uid="{59495DF6-E59F-4F01-8434-E8BC76A2D828}"/>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6390E-9A2A-479A-B553-0D1527C9E07C}">
  <dimension ref="B2:J99"/>
  <sheetViews>
    <sheetView topLeftCell="A45" zoomScale="40" zoomScaleNormal="40" workbookViewId="0">
      <selection activeCell="C51" sqref="C51"/>
    </sheetView>
  </sheetViews>
  <sheetFormatPr baseColWidth="10" defaultRowHeight="15" x14ac:dyDescent="0.25"/>
  <cols>
    <col min="2" max="2" width="136.5703125" customWidth="1"/>
    <col min="3" max="3" width="140.85546875" customWidth="1"/>
    <col min="4" max="4" width="126.85546875" customWidth="1"/>
    <col min="5" max="5" width="69.42578125" customWidth="1"/>
    <col min="6" max="6" width="87.5703125" customWidth="1"/>
    <col min="7" max="7" width="100" customWidth="1"/>
    <col min="8" max="8" width="136.85546875" customWidth="1"/>
    <col min="9" max="9" width="93" customWidth="1"/>
    <col min="10" max="10" width="56.140625" customWidth="1"/>
    <col min="11" max="11" width="58.28515625" customWidth="1"/>
    <col min="12" max="12" width="66.85546875" customWidth="1"/>
    <col min="13" max="13" width="32.85546875" customWidth="1"/>
  </cols>
  <sheetData>
    <row r="2" spans="2:10" ht="15.75" thickBot="1" x14ac:dyDescent="0.3"/>
    <row r="3" spans="2:10" ht="24" thickBot="1" x14ac:dyDescent="0.4">
      <c r="B3" s="35" t="s">
        <v>0</v>
      </c>
      <c r="C3" s="36" t="s">
        <v>1</v>
      </c>
      <c r="D3" s="36" t="s">
        <v>2</v>
      </c>
      <c r="E3" s="36" t="s">
        <v>3</v>
      </c>
      <c r="F3" s="36" t="s">
        <v>197</v>
      </c>
      <c r="G3" s="36" t="s">
        <v>4</v>
      </c>
      <c r="H3" s="37" t="s">
        <v>41</v>
      </c>
      <c r="I3" s="107"/>
      <c r="J3" s="108"/>
    </row>
    <row r="4" spans="2:10" ht="323.25" customHeight="1" thickTop="1" thickBot="1" x14ac:dyDescent="0.3">
      <c r="B4" s="45" t="s">
        <v>91</v>
      </c>
      <c r="C4" s="46" t="s">
        <v>92</v>
      </c>
      <c r="D4" s="47" t="s">
        <v>93</v>
      </c>
      <c r="E4" s="2" t="s">
        <v>7</v>
      </c>
      <c r="F4" s="154" t="s">
        <v>87</v>
      </c>
      <c r="G4" s="93" t="s">
        <v>234</v>
      </c>
      <c r="H4" s="230" t="s">
        <v>231</v>
      </c>
      <c r="I4" s="238"/>
      <c r="J4" s="109"/>
    </row>
    <row r="5" spans="2:10" ht="297.75" customHeight="1" thickTop="1" thickBot="1" x14ac:dyDescent="0.3">
      <c r="B5" s="45" t="s">
        <v>217</v>
      </c>
      <c r="C5" s="46" t="s">
        <v>232</v>
      </c>
      <c r="D5" s="47" t="s">
        <v>233</v>
      </c>
      <c r="E5" s="2" t="s">
        <v>7</v>
      </c>
      <c r="F5" s="48" t="s">
        <v>218</v>
      </c>
      <c r="G5" s="93" t="s">
        <v>235</v>
      </c>
      <c r="H5" s="231"/>
      <c r="I5" s="238"/>
      <c r="J5" s="110"/>
    </row>
    <row r="6" spans="2:10" ht="15.75" thickTop="1" x14ac:dyDescent="0.25">
      <c r="B6" s="111"/>
      <c r="C6" s="111"/>
      <c r="D6" s="112"/>
      <c r="E6" s="112"/>
      <c r="F6" s="112"/>
      <c r="G6" s="113"/>
      <c r="H6" s="114"/>
      <c r="I6" s="105"/>
      <c r="J6" s="115"/>
    </row>
    <row r="7" spans="2:10" ht="32.25" customHeight="1" x14ac:dyDescent="0.25">
      <c r="B7" s="69"/>
      <c r="C7" s="69"/>
      <c r="D7" s="69"/>
      <c r="E7" s="69"/>
      <c r="F7" s="69"/>
      <c r="G7" s="69"/>
      <c r="H7" s="69"/>
      <c r="I7" s="69"/>
    </row>
    <row r="8" spans="2:10" ht="32.25" customHeight="1" thickBot="1" x14ac:dyDescent="0.3">
      <c r="B8" s="69"/>
      <c r="C8" s="69"/>
      <c r="D8" s="69"/>
      <c r="E8" s="69"/>
      <c r="F8" s="69"/>
      <c r="G8" s="69"/>
      <c r="H8" s="69"/>
      <c r="I8" s="69"/>
    </row>
    <row r="9" spans="2:10" ht="32.25" customHeight="1" thickTop="1" thickBot="1" x14ac:dyDescent="0.3">
      <c r="B9" s="218" t="s">
        <v>35</v>
      </c>
      <c r="C9" s="219"/>
      <c r="D9" s="220"/>
      <c r="E9" s="116"/>
      <c r="F9" s="116"/>
      <c r="G9" s="69"/>
      <c r="H9" s="69"/>
      <c r="I9" s="69"/>
    </row>
    <row r="10" spans="2:10" ht="32.25" customHeight="1" thickTop="1" thickBot="1" x14ac:dyDescent="0.3">
      <c r="B10" s="4"/>
      <c r="C10" s="4"/>
      <c r="D10" s="5"/>
      <c r="E10" s="117"/>
      <c r="F10" s="117"/>
      <c r="G10" s="69"/>
      <c r="H10" s="69"/>
      <c r="I10" s="69"/>
    </row>
    <row r="11" spans="2:10" ht="32.25" customHeight="1" thickBot="1" x14ac:dyDescent="0.4">
      <c r="B11" s="6" t="s">
        <v>8</v>
      </c>
      <c r="C11" s="7" t="s">
        <v>55</v>
      </c>
      <c r="D11" s="8"/>
      <c r="E11" s="118"/>
      <c r="F11" s="118"/>
      <c r="G11" s="69"/>
      <c r="H11" s="69"/>
      <c r="I11" s="69"/>
    </row>
    <row r="12" spans="2:10" ht="126.75" customHeight="1" thickBot="1" x14ac:dyDescent="0.4">
      <c r="B12" s="10" t="s">
        <v>9</v>
      </c>
      <c r="C12" s="11" t="s">
        <v>230</v>
      </c>
      <c r="D12" s="9"/>
      <c r="E12" s="9"/>
      <c r="F12" s="9"/>
      <c r="G12" s="69"/>
      <c r="H12" s="69"/>
      <c r="I12" s="69"/>
    </row>
    <row r="13" spans="2:10" ht="102.75" customHeight="1" thickBot="1" x14ac:dyDescent="0.4">
      <c r="B13" s="10" t="s">
        <v>48</v>
      </c>
      <c r="C13" s="11" t="s">
        <v>219</v>
      </c>
      <c r="D13" s="9"/>
      <c r="E13" s="9"/>
      <c r="F13" s="9"/>
      <c r="G13" s="69"/>
      <c r="H13" s="69"/>
      <c r="I13" s="69"/>
    </row>
    <row r="14" spans="2:10" ht="72.75" customHeight="1" thickBot="1" x14ac:dyDescent="0.3">
      <c r="B14" s="119"/>
      <c r="C14" s="112"/>
      <c r="G14" s="69"/>
      <c r="H14" s="69"/>
      <c r="I14" s="69"/>
    </row>
    <row r="15" spans="2:10" ht="72.75" customHeight="1" thickBot="1" x14ac:dyDescent="0.3">
      <c r="B15" s="50" t="s">
        <v>220</v>
      </c>
      <c r="C15" s="51" t="s">
        <v>10</v>
      </c>
      <c r="D15" s="52" t="s">
        <v>221</v>
      </c>
      <c r="E15" s="120"/>
      <c r="F15" s="120"/>
      <c r="G15" s="69"/>
      <c r="H15" s="69"/>
      <c r="I15" s="69"/>
    </row>
    <row r="16" spans="2:10" ht="31.5" customHeight="1" thickBot="1" x14ac:dyDescent="0.3">
      <c r="B16" s="146" t="s">
        <v>222</v>
      </c>
      <c r="C16" s="147">
        <f>SUM(C17:C18)</f>
        <v>143</v>
      </c>
      <c r="D16" s="148">
        <f>(C16/(C$26/100))%</f>
        <v>0.19066666666666665</v>
      </c>
      <c r="E16" s="126"/>
      <c r="F16" s="120"/>
      <c r="G16" s="69"/>
      <c r="H16" s="69"/>
      <c r="I16" s="69"/>
    </row>
    <row r="17" spans="2:9" ht="35.25" customHeight="1" thickBot="1" x14ac:dyDescent="0.3">
      <c r="B17" s="123" t="s">
        <v>218</v>
      </c>
      <c r="C17" s="149">
        <v>6</v>
      </c>
      <c r="D17" s="150">
        <f>(C17/(C$16/100))%</f>
        <v>4.195804195804196E-2</v>
      </c>
      <c r="E17" s="126"/>
      <c r="F17" s="120"/>
      <c r="G17" s="69"/>
      <c r="H17" s="69"/>
      <c r="I17" s="69"/>
    </row>
    <row r="18" spans="2:9" ht="35.25" customHeight="1" thickBot="1" x14ac:dyDescent="0.3">
      <c r="B18" s="123" t="s">
        <v>223</v>
      </c>
      <c r="C18" s="149">
        <v>137</v>
      </c>
      <c r="D18" s="150">
        <f>(C18/(C$16/100))%</f>
        <v>0.95804195804195813</v>
      </c>
      <c r="E18" s="126"/>
      <c r="F18" s="120"/>
      <c r="G18" s="69"/>
      <c r="H18" s="69"/>
      <c r="I18" s="69"/>
    </row>
    <row r="19" spans="2:9" ht="35.25" customHeight="1" thickBot="1" x14ac:dyDescent="0.3">
      <c r="B19" s="146" t="s">
        <v>224</v>
      </c>
      <c r="C19" s="147">
        <f>SUM(C20:C21)</f>
        <v>129</v>
      </c>
      <c r="D19" s="148">
        <f>(C19/(C$26/100))%</f>
        <v>0.17199999999999999</v>
      </c>
      <c r="E19" s="126"/>
      <c r="F19" s="120"/>
      <c r="G19" s="69"/>
      <c r="H19" s="69"/>
      <c r="I19" s="69"/>
    </row>
    <row r="20" spans="2:9" ht="35.25" customHeight="1" thickBot="1" x14ac:dyDescent="0.3">
      <c r="B20" s="123" t="s">
        <v>218</v>
      </c>
      <c r="C20" s="149">
        <v>21</v>
      </c>
      <c r="D20" s="150">
        <f>(C20/(C$22/100))%</f>
        <v>4.3933054393305436E-2</v>
      </c>
      <c r="E20" s="126"/>
      <c r="F20" s="120"/>
      <c r="G20" s="69"/>
      <c r="H20" s="69"/>
      <c r="I20" s="69"/>
    </row>
    <row r="21" spans="2:9" ht="35.25" customHeight="1" thickBot="1" x14ac:dyDescent="0.3">
      <c r="B21" s="123" t="s">
        <v>223</v>
      </c>
      <c r="C21" s="149">
        <v>108</v>
      </c>
      <c r="D21" s="150">
        <f>(C21/(C$22/100))%</f>
        <v>0.22594142259414224</v>
      </c>
      <c r="E21" s="126"/>
      <c r="F21" s="120"/>
      <c r="G21" s="69"/>
      <c r="H21" s="69"/>
      <c r="I21" s="69"/>
    </row>
    <row r="22" spans="2:9" ht="36.75" customHeight="1" thickBot="1" x14ac:dyDescent="0.3">
      <c r="B22" s="146" t="s">
        <v>225</v>
      </c>
      <c r="C22" s="147">
        <f>SUM(C23:C24)</f>
        <v>478</v>
      </c>
      <c r="D22" s="148">
        <f>(C22/(C$26/100))%</f>
        <v>0.63733333333333331</v>
      </c>
      <c r="E22" s="151"/>
      <c r="F22" s="128"/>
      <c r="G22" s="69"/>
      <c r="H22" s="69"/>
      <c r="I22" s="69"/>
    </row>
    <row r="23" spans="2:9" ht="24" thickBot="1" x14ac:dyDescent="0.3">
      <c r="B23" s="123" t="s">
        <v>218</v>
      </c>
      <c r="C23" s="149">
        <v>182</v>
      </c>
      <c r="D23" s="150">
        <f>(C23/(C$22/100))%</f>
        <v>0.3807531380753138</v>
      </c>
      <c r="E23" s="129"/>
      <c r="F23" s="130"/>
      <c r="G23" s="69"/>
      <c r="H23" s="69"/>
      <c r="I23" s="69"/>
    </row>
    <row r="24" spans="2:9" ht="24" thickBot="1" x14ac:dyDescent="0.3">
      <c r="B24" s="123" t="s">
        <v>223</v>
      </c>
      <c r="C24" s="149">
        <v>296</v>
      </c>
      <c r="D24" s="150">
        <f>(C24/(C$22/100))%</f>
        <v>0.61924686192468614</v>
      </c>
      <c r="E24" s="129"/>
      <c r="F24" s="130"/>
      <c r="G24" s="69"/>
      <c r="H24" s="69"/>
      <c r="I24" s="69"/>
    </row>
    <row r="25" spans="2:9" ht="24" thickBot="1" x14ac:dyDescent="0.3">
      <c r="B25" s="146" t="s">
        <v>206</v>
      </c>
      <c r="C25" s="147">
        <v>0</v>
      </c>
      <c r="D25" s="148">
        <f>(C25/(C$26/100))%</f>
        <v>0</v>
      </c>
      <c r="E25" s="131"/>
      <c r="F25" s="132"/>
      <c r="G25" s="69"/>
      <c r="H25" s="69"/>
      <c r="I25" s="69"/>
    </row>
    <row r="26" spans="2:9" ht="24" thickBot="1" x14ac:dyDescent="0.3">
      <c r="B26" s="135" t="s">
        <v>29</v>
      </c>
      <c r="C26" s="136">
        <f>C16+C22+C25+C19</f>
        <v>750</v>
      </c>
      <c r="D26" s="137">
        <f>D25+D22+D16+D19</f>
        <v>1</v>
      </c>
      <c r="E26" s="131"/>
      <c r="F26" s="132"/>
      <c r="G26" s="69"/>
      <c r="H26" s="69"/>
      <c r="I26" s="69"/>
    </row>
    <row r="27" spans="2:9" ht="23.25" x14ac:dyDescent="0.25">
      <c r="B27" s="138"/>
      <c r="C27" s="138"/>
      <c r="D27" s="132"/>
      <c r="E27" s="131"/>
      <c r="F27" s="132"/>
      <c r="G27" s="69"/>
      <c r="H27" s="69"/>
      <c r="I27" s="69"/>
    </row>
    <row r="28" spans="2:9" ht="24" thickBot="1" x14ac:dyDescent="0.3">
      <c r="B28" s="138"/>
      <c r="C28" s="138"/>
      <c r="D28" s="132"/>
      <c r="E28" s="131"/>
      <c r="F28" s="132"/>
      <c r="G28" s="69"/>
      <c r="H28" s="69"/>
      <c r="I28" s="69"/>
    </row>
    <row r="29" spans="2:9" ht="50.25" customHeight="1" thickBot="1" x14ac:dyDescent="0.4">
      <c r="B29" s="239" t="s">
        <v>226</v>
      </c>
      <c r="C29" s="240"/>
      <c r="D29" s="132"/>
      <c r="E29" s="132"/>
      <c r="F29" s="132"/>
      <c r="G29" s="69"/>
      <c r="H29" s="69"/>
      <c r="I29" s="69"/>
    </row>
    <row r="30" spans="2:9" ht="24" thickBot="1" x14ac:dyDescent="0.4">
      <c r="B30" s="56"/>
      <c r="C30" s="56"/>
      <c r="D30" s="132"/>
      <c r="E30" s="132"/>
      <c r="F30" s="132"/>
      <c r="G30" s="69"/>
      <c r="H30" s="69"/>
      <c r="I30" s="69"/>
    </row>
    <row r="31" spans="2:9" ht="24" thickBot="1" x14ac:dyDescent="0.3">
      <c r="B31" s="57" t="s">
        <v>8</v>
      </c>
      <c r="C31" s="139" t="s">
        <v>55</v>
      </c>
      <c r="D31" s="132"/>
      <c r="E31" s="132"/>
      <c r="F31" s="132"/>
      <c r="G31" s="69"/>
      <c r="H31" s="69"/>
      <c r="I31" s="69"/>
    </row>
    <row r="32" spans="2:9" ht="131.25" customHeight="1" thickBot="1" x14ac:dyDescent="0.3">
      <c r="B32" s="58" t="s">
        <v>9</v>
      </c>
      <c r="C32" s="11" t="s">
        <v>229</v>
      </c>
      <c r="D32" s="132"/>
      <c r="E32" s="132"/>
      <c r="F32" s="132"/>
      <c r="G32" s="69"/>
      <c r="H32" s="69"/>
      <c r="I32" s="69"/>
    </row>
    <row r="33" spans="2:9" ht="103.5" customHeight="1" thickBot="1" x14ac:dyDescent="0.3">
      <c r="B33" s="42" t="s">
        <v>48</v>
      </c>
      <c r="C33" s="43" t="s">
        <v>228</v>
      </c>
      <c r="D33" s="132"/>
      <c r="E33" s="132"/>
      <c r="F33" s="132"/>
      <c r="G33" s="69"/>
      <c r="H33" s="69"/>
      <c r="I33" s="69"/>
    </row>
    <row r="34" spans="2:9" ht="23.25" x14ac:dyDescent="0.25">
      <c r="B34" s="138"/>
      <c r="C34" s="138"/>
      <c r="D34" s="132"/>
      <c r="E34" s="132"/>
      <c r="F34" s="132"/>
      <c r="G34" s="69"/>
      <c r="H34" s="69"/>
      <c r="I34" s="69"/>
    </row>
    <row r="35" spans="2:9" ht="23.25" x14ac:dyDescent="0.25">
      <c r="B35" s="138"/>
      <c r="C35" s="138"/>
      <c r="D35" s="132"/>
      <c r="E35" s="132"/>
      <c r="F35" s="132"/>
      <c r="G35" s="69"/>
      <c r="H35" s="69"/>
      <c r="I35" s="69"/>
    </row>
    <row r="36" spans="2:9" ht="69" customHeight="1" thickBot="1" x14ac:dyDescent="0.3">
      <c r="B36" s="138"/>
      <c r="C36" s="140"/>
      <c r="D36" s="141"/>
      <c r="E36" s="131"/>
      <c r="F36" s="132"/>
      <c r="G36" s="69"/>
      <c r="H36" s="69"/>
      <c r="I36" s="69"/>
    </row>
    <row r="37" spans="2:9" ht="88.5" customHeight="1" thickBot="1" x14ac:dyDescent="0.3">
      <c r="B37" s="152" t="s">
        <v>227</v>
      </c>
      <c r="C37" s="232" t="s">
        <v>90</v>
      </c>
      <c r="D37" s="233"/>
      <c r="E37" s="233"/>
      <c r="F37" s="233"/>
      <c r="G37" s="69"/>
      <c r="H37" s="69"/>
      <c r="I37" s="69"/>
    </row>
    <row r="38" spans="2:9" ht="42" customHeight="1" thickBot="1" x14ac:dyDescent="0.3">
      <c r="C38" s="236" t="s">
        <v>36</v>
      </c>
      <c r="D38" s="233"/>
      <c r="E38" s="233"/>
      <c r="F38" s="233"/>
      <c r="G38" s="69"/>
      <c r="H38" s="69"/>
      <c r="I38" s="69"/>
    </row>
    <row r="39" spans="2:9" ht="24" thickBot="1" x14ac:dyDescent="0.3">
      <c r="C39" s="146" t="s">
        <v>222</v>
      </c>
      <c r="D39" s="146" t="s">
        <v>224</v>
      </c>
      <c r="E39" s="143" t="s">
        <v>225</v>
      </c>
      <c r="F39" s="69"/>
      <c r="G39" s="69"/>
    </row>
    <row r="40" spans="2:9" ht="21.75" thickBot="1" x14ac:dyDescent="0.3">
      <c r="B40" s="123" t="s">
        <v>218</v>
      </c>
      <c r="C40" s="144">
        <f>(C17/(C$26/100))%</f>
        <v>8.0000000000000002E-3</v>
      </c>
      <c r="D40" s="144">
        <f>(C20/(C$26/100))%</f>
        <v>2.7999999999999997E-2</v>
      </c>
      <c r="E40" s="144">
        <f>(C23/(C$26/100))%</f>
        <v>0.24266666666666667</v>
      </c>
      <c r="F40" s="69"/>
      <c r="G40" s="69"/>
    </row>
    <row r="41" spans="2:9" ht="21.75" thickBot="1" x14ac:dyDescent="0.3">
      <c r="B41" s="123" t="s">
        <v>223</v>
      </c>
      <c r="C41" s="144">
        <f>(C18/(C$26/100))%</f>
        <v>0.18266666666666664</v>
      </c>
      <c r="D41" s="144">
        <f>(C21/(C$26/100))%</f>
        <v>0.14400000000000002</v>
      </c>
      <c r="E41" s="144">
        <f>(C24/(C$26/100))%</f>
        <v>0.39466666666666667</v>
      </c>
      <c r="F41" s="69"/>
      <c r="G41" s="69"/>
    </row>
    <row r="42" spans="2:9" ht="24" thickBot="1" x14ac:dyDescent="0.3">
      <c r="B42" s="27" t="s">
        <v>37</v>
      </c>
      <c r="C42" s="28">
        <f>SUM(C40:C41)</f>
        <v>0.19066666666666665</v>
      </c>
      <c r="D42" s="28">
        <f>SUM(D40:D41)</f>
        <v>0.17200000000000001</v>
      </c>
      <c r="E42" s="153">
        <f>E40+E41</f>
        <v>0.63733333333333331</v>
      </c>
      <c r="F42" s="69"/>
      <c r="G42" s="69"/>
    </row>
    <row r="43" spans="2:9" ht="23.25" x14ac:dyDescent="0.25">
      <c r="B43" s="138"/>
      <c r="C43" s="138"/>
      <c r="D43" s="132"/>
      <c r="E43" s="132"/>
      <c r="F43" s="132"/>
      <c r="G43" s="69"/>
      <c r="H43" s="69"/>
      <c r="I43" s="69"/>
    </row>
    <row r="44" spans="2:9" ht="23.25" x14ac:dyDescent="0.25">
      <c r="B44" s="138"/>
      <c r="C44" s="138"/>
      <c r="D44" s="132"/>
      <c r="E44" s="132"/>
      <c r="F44" s="132"/>
      <c r="G44" s="69"/>
      <c r="H44" s="69"/>
      <c r="I44" s="69"/>
    </row>
    <row r="45" spans="2:9" ht="23.25" x14ac:dyDescent="0.25">
      <c r="B45" s="138"/>
      <c r="C45" s="138"/>
      <c r="D45" s="132"/>
      <c r="E45" s="132"/>
      <c r="F45" s="132"/>
      <c r="G45" s="69"/>
      <c r="H45" s="69"/>
      <c r="I45" s="69"/>
    </row>
    <row r="46" spans="2:9" ht="75" customHeight="1" x14ac:dyDescent="0.25">
      <c r="B46" s="138"/>
      <c r="C46" s="138"/>
      <c r="D46" s="132"/>
      <c r="E46" s="132"/>
      <c r="F46" s="132"/>
      <c r="G46" s="69"/>
      <c r="H46" s="69"/>
      <c r="I46" s="69"/>
    </row>
    <row r="47" spans="2:9" ht="108.75" customHeight="1" x14ac:dyDescent="0.25">
      <c r="B47" s="138"/>
      <c r="C47" s="138"/>
      <c r="D47" s="132"/>
      <c r="E47" s="132"/>
      <c r="F47" s="132"/>
      <c r="G47" s="69"/>
      <c r="H47" s="69"/>
      <c r="I47" s="69"/>
    </row>
    <row r="48" spans="2:9" ht="23.25" x14ac:dyDescent="0.25">
      <c r="B48" s="138"/>
      <c r="C48" s="138"/>
      <c r="D48" s="132"/>
      <c r="E48" s="132"/>
      <c r="F48" s="132"/>
      <c r="G48" s="69"/>
      <c r="H48" s="69"/>
      <c r="I48" s="69"/>
    </row>
    <row r="49" spans="2:9" ht="23.25" x14ac:dyDescent="0.25">
      <c r="B49" s="138"/>
      <c r="C49" s="138"/>
      <c r="D49" s="132"/>
      <c r="E49" s="132"/>
      <c r="F49" s="132"/>
      <c r="G49" s="69"/>
      <c r="H49" s="69"/>
      <c r="I49" s="69"/>
    </row>
    <row r="50" spans="2:9" ht="23.25" x14ac:dyDescent="0.25">
      <c r="B50" s="138"/>
      <c r="C50" s="138"/>
      <c r="D50" s="132"/>
      <c r="E50" s="132"/>
      <c r="F50" s="132"/>
      <c r="G50" s="69"/>
      <c r="H50" s="69"/>
      <c r="I50" s="69"/>
    </row>
    <row r="51" spans="2:9" ht="23.25" x14ac:dyDescent="0.25">
      <c r="B51" s="138"/>
      <c r="C51" s="138"/>
      <c r="D51" s="132"/>
      <c r="E51" s="132"/>
      <c r="F51" s="132"/>
      <c r="G51" s="69"/>
      <c r="H51" s="69"/>
      <c r="I51" s="69"/>
    </row>
    <row r="52" spans="2:9" ht="42" customHeight="1" x14ac:dyDescent="0.25">
      <c r="B52" s="138"/>
      <c r="C52" s="138"/>
      <c r="D52" s="132"/>
      <c r="E52" s="132"/>
      <c r="F52" s="132"/>
      <c r="G52" s="69"/>
      <c r="H52" s="69"/>
      <c r="I52" s="69"/>
    </row>
    <row r="53" spans="2:9" ht="50.25" customHeight="1" x14ac:dyDescent="0.25">
      <c r="B53" s="138"/>
      <c r="C53" s="138"/>
      <c r="D53" s="132"/>
      <c r="E53" s="132"/>
      <c r="F53" s="132"/>
      <c r="G53" s="69"/>
      <c r="H53" s="69"/>
      <c r="I53" s="69"/>
    </row>
    <row r="54" spans="2:9" ht="23.25" x14ac:dyDescent="0.25">
      <c r="B54" s="138"/>
      <c r="C54" s="138"/>
      <c r="D54" s="132"/>
      <c r="E54" s="132"/>
      <c r="F54" s="132"/>
      <c r="G54" s="69"/>
      <c r="H54" s="69"/>
      <c r="I54" s="69"/>
    </row>
    <row r="55" spans="2:9" ht="23.25" x14ac:dyDescent="0.25">
      <c r="B55" s="138"/>
      <c r="C55" s="138"/>
      <c r="D55" s="132"/>
      <c r="E55" s="132"/>
      <c r="F55" s="132"/>
      <c r="G55" s="69"/>
      <c r="H55" s="69"/>
      <c r="I55" s="69"/>
    </row>
    <row r="56" spans="2:9" ht="23.25" x14ac:dyDescent="0.25">
      <c r="B56" s="138"/>
      <c r="C56" s="138"/>
      <c r="D56" s="132"/>
      <c r="E56" s="132"/>
      <c r="F56" s="132"/>
      <c r="G56" s="69"/>
      <c r="H56" s="69"/>
      <c r="I56" s="69"/>
    </row>
    <row r="57" spans="2:9" ht="23.25" x14ac:dyDescent="0.25">
      <c r="B57" s="138"/>
      <c r="C57" s="138"/>
      <c r="D57" s="132"/>
      <c r="E57" s="132"/>
      <c r="F57" s="132"/>
      <c r="G57" s="69"/>
      <c r="H57" s="69"/>
      <c r="I57" s="69"/>
    </row>
    <row r="58" spans="2:9" ht="23.25" x14ac:dyDescent="0.25">
      <c r="B58" s="138"/>
      <c r="C58" s="138"/>
      <c r="D58" s="132"/>
      <c r="E58" s="132"/>
      <c r="F58" s="132"/>
      <c r="G58" s="69"/>
      <c r="H58" s="69"/>
      <c r="I58" s="69"/>
    </row>
    <row r="59" spans="2:9" ht="23.25" x14ac:dyDescent="0.25">
      <c r="B59" s="138"/>
      <c r="C59" s="138"/>
      <c r="D59" s="132"/>
      <c r="E59" s="132"/>
      <c r="F59" s="132"/>
      <c r="G59" s="69"/>
      <c r="H59" s="69"/>
      <c r="I59" s="69"/>
    </row>
    <row r="60" spans="2:9" ht="23.25" x14ac:dyDescent="0.25">
      <c r="B60" s="138"/>
      <c r="C60" s="138"/>
      <c r="D60" s="132"/>
      <c r="E60" s="132"/>
      <c r="F60" s="132"/>
      <c r="G60" s="69"/>
      <c r="H60" s="69"/>
      <c r="I60" s="69"/>
    </row>
    <row r="61" spans="2:9" ht="23.25" x14ac:dyDescent="0.25">
      <c r="B61" s="138"/>
      <c r="C61" s="138"/>
      <c r="D61" s="132"/>
      <c r="E61" s="132"/>
      <c r="F61" s="132"/>
      <c r="G61" s="69"/>
      <c r="H61" s="69"/>
      <c r="I61" s="69"/>
    </row>
    <row r="62" spans="2:9" ht="23.25" x14ac:dyDescent="0.25">
      <c r="B62" s="138"/>
      <c r="C62" s="138"/>
      <c r="D62" s="132"/>
      <c r="E62" s="132"/>
      <c r="F62" s="132"/>
      <c r="G62" s="69"/>
      <c r="H62" s="69"/>
      <c r="I62" s="69"/>
    </row>
    <row r="63" spans="2:9" ht="23.25" x14ac:dyDescent="0.25">
      <c r="B63" s="138"/>
      <c r="C63" s="138"/>
      <c r="D63" s="132"/>
      <c r="E63" s="132"/>
      <c r="F63" s="132"/>
      <c r="G63" s="69"/>
      <c r="H63" s="69"/>
      <c r="I63" s="69"/>
    </row>
    <row r="64" spans="2:9" ht="23.25" x14ac:dyDescent="0.25">
      <c r="B64" s="138"/>
      <c r="C64" s="138"/>
      <c r="D64" s="132"/>
      <c r="E64" s="132"/>
      <c r="F64" s="132"/>
      <c r="G64" s="69"/>
      <c r="H64" s="69"/>
      <c r="I64" s="69"/>
    </row>
    <row r="65" spans="2:9" ht="23.25" x14ac:dyDescent="0.25">
      <c r="B65" s="138"/>
      <c r="C65" s="138"/>
      <c r="D65" s="132"/>
      <c r="E65" s="132"/>
      <c r="F65" s="132"/>
      <c r="G65" s="69"/>
      <c r="H65" s="69"/>
      <c r="I65" s="69"/>
    </row>
    <row r="66" spans="2:9" ht="23.25" x14ac:dyDescent="0.25">
      <c r="B66" s="138"/>
      <c r="C66" s="138"/>
      <c r="D66" s="132"/>
      <c r="E66" s="132"/>
      <c r="F66" s="132"/>
      <c r="G66" s="69"/>
      <c r="H66" s="69"/>
      <c r="I66" s="69"/>
    </row>
    <row r="67" spans="2:9" ht="23.25" x14ac:dyDescent="0.25">
      <c r="B67" s="138"/>
      <c r="C67" s="138"/>
      <c r="D67" s="132"/>
      <c r="E67" s="132"/>
      <c r="F67" s="132"/>
      <c r="G67" s="69"/>
      <c r="H67" s="69"/>
      <c r="I67" s="69"/>
    </row>
    <row r="68" spans="2:9" ht="23.25" x14ac:dyDescent="0.25">
      <c r="B68" s="138"/>
      <c r="C68" s="138"/>
      <c r="D68" s="132"/>
      <c r="E68" s="132"/>
      <c r="F68" s="132"/>
      <c r="G68" s="69"/>
      <c r="H68" s="69"/>
      <c r="I68" s="69"/>
    </row>
    <row r="69" spans="2:9" ht="23.25" x14ac:dyDescent="0.25">
      <c r="B69" s="138"/>
      <c r="C69" s="138"/>
      <c r="D69" s="132"/>
      <c r="E69" s="132"/>
      <c r="F69" s="132"/>
      <c r="G69" s="69"/>
      <c r="H69" s="69"/>
      <c r="I69" s="69"/>
    </row>
    <row r="70" spans="2:9" ht="23.25" x14ac:dyDescent="0.25">
      <c r="B70" s="138"/>
      <c r="C70" s="138"/>
      <c r="D70" s="132"/>
      <c r="E70" s="132"/>
      <c r="F70" s="132"/>
      <c r="G70" s="69"/>
      <c r="H70" s="69"/>
      <c r="I70" s="69"/>
    </row>
    <row r="71" spans="2:9" ht="23.25" x14ac:dyDescent="0.25">
      <c r="B71" s="138"/>
      <c r="C71" s="138"/>
      <c r="D71" s="132"/>
      <c r="E71" s="132"/>
      <c r="F71" s="132"/>
      <c r="G71" s="69"/>
      <c r="H71" s="69"/>
      <c r="I71" s="69"/>
    </row>
    <row r="72" spans="2:9" ht="23.25" x14ac:dyDescent="0.25">
      <c r="B72" s="138"/>
      <c r="C72" s="138"/>
      <c r="D72" s="132"/>
      <c r="E72" s="132"/>
      <c r="F72" s="132"/>
      <c r="G72" s="69"/>
      <c r="H72" s="69"/>
      <c r="I72" s="69"/>
    </row>
    <row r="73" spans="2:9" ht="23.25" x14ac:dyDescent="0.25">
      <c r="B73" s="138"/>
      <c r="C73" s="138"/>
      <c r="D73" s="132"/>
      <c r="E73" s="132"/>
      <c r="F73" s="132"/>
      <c r="G73" s="69"/>
      <c r="H73" s="69"/>
      <c r="I73" s="69"/>
    </row>
    <row r="74" spans="2:9" x14ac:dyDescent="0.25">
      <c r="G74" s="69"/>
      <c r="H74" s="69"/>
      <c r="I74" s="69"/>
    </row>
    <row r="75" spans="2:9" x14ac:dyDescent="0.25">
      <c r="B75" s="69"/>
      <c r="C75" s="69"/>
      <c r="D75" s="69"/>
      <c r="E75" s="69"/>
      <c r="F75" s="69"/>
      <c r="G75" s="69"/>
      <c r="H75" s="69"/>
      <c r="I75" s="69"/>
    </row>
    <row r="76" spans="2:9" x14ac:dyDescent="0.25">
      <c r="B76" s="69"/>
      <c r="C76" s="69"/>
      <c r="D76" s="69"/>
      <c r="E76" s="69"/>
      <c r="F76" s="69"/>
      <c r="G76" s="69"/>
      <c r="H76" s="69"/>
      <c r="I76" s="69"/>
    </row>
    <row r="77" spans="2:9" x14ac:dyDescent="0.25">
      <c r="B77" s="69"/>
      <c r="C77" s="69"/>
      <c r="D77" s="69"/>
      <c r="E77" s="69"/>
      <c r="F77" s="69"/>
      <c r="G77" s="69"/>
      <c r="H77" s="69"/>
      <c r="I77" s="69"/>
    </row>
    <row r="78" spans="2:9" x14ac:dyDescent="0.25">
      <c r="B78" s="69"/>
      <c r="C78" s="69"/>
      <c r="D78" s="69"/>
      <c r="E78" s="69"/>
      <c r="F78" s="69"/>
      <c r="G78" s="69"/>
      <c r="H78" s="69"/>
      <c r="I78" s="69"/>
    </row>
    <row r="79" spans="2:9" x14ac:dyDescent="0.25">
      <c r="B79" s="69"/>
      <c r="C79" s="69"/>
      <c r="D79" s="69"/>
      <c r="E79" s="69"/>
      <c r="F79" s="69"/>
      <c r="G79" s="69"/>
      <c r="H79" s="69"/>
      <c r="I79" s="69"/>
    </row>
    <row r="80" spans="2:9" x14ac:dyDescent="0.25">
      <c r="B80" s="69"/>
      <c r="C80" s="69"/>
      <c r="D80" s="69"/>
      <c r="E80" s="69"/>
      <c r="F80" s="69"/>
      <c r="G80" s="69"/>
      <c r="H80" s="69"/>
      <c r="I80" s="69"/>
    </row>
    <row r="81" spans="2:9" x14ac:dyDescent="0.25">
      <c r="B81" s="69"/>
      <c r="C81" s="69"/>
      <c r="D81" s="69"/>
      <c r="E81" s="69"/>
      <c r="F81" s="69"/>
      <c r="G81" s="69"/>
      <c r="H81" s="69"/>
      <c r="I81" s="69"/>
    </row>
    <row r="82" spans="2:9" x14ac:dyDescent="0.25">
      <c r="B82" s="69"/>
      <c r="C82" s="69"/>
      <c r="D82" s="69"/>
      <c r="E82" s="69"/>
      <c r="F82" s="69"/>
      <c r="G82" s="69"/>
      <c r="H82" s="69"/>
      <c r="I82" s="69"/>
    </row>
    <row r="83" spans="2:9" x14ac:dyDescent="0.25">
      <c r="B83" s="69"/>
      <c r="C83" s="69"/>
      <c r="D83" s="69"/>
      <c r="E83" s="69"/>
      <c r="F83" s="69"/>
      <c r="G83" s="69"/>
      <c r="H83" s="69"/>
      <c r="I83" s="69"/>
    </row>
    <row r="84" spans="2:9" x14ac:dyDescent="0.25">
      <c r="B84" s="69"/>
      <c r="C84" s="69"/>
      <c r="D84" s="69"/>
      <c r="E84" s="69"/>
      <c r="F84" s="69"/>
      <c r="G84" s="69"/>
      <c r="H84" s="69"/>
      <c r="I84" s="69"/>
    </row>
    <row r="85" spans="2:9" x14ac:dyDescent="0.25">
      <c r="B85" s="69"/>
      <c r="C85" s="69"/>
      <c r="D85" s="69"/>
      <c r="E85" s="69"/>
      <c r="F85" s="69"/>
      <c r="G85" s="69"/>
      <c r="H85" s="69"/>
      <c r="I85" s="69"/>
    </row>
    <row r="86" spans="2:9" x14ac:dyDescent="0.25">
      <c r="B86" s="69"/>
      <c r="C86" s="69"/>
      <c r="D86" s="69"/>
      <c r="E86" s="69"/>
      <c r="F86" s="69"/>
      <c r="G86" s="69"/>
      <c r="H86" s="69"/>
    </row>
    <row r="87" spans="2:9" x14ac:dyDescent="0.25">
      <c r="B87" s="69"/>
      <c r="C87" s="69"/>
      <c r="D87" s="69"/>
      <c r="E87" s="69"/>
      <c r="F87" s="69"/>
      <c r="G87" s="69"/>
      <c r="H87" s="69"/>
    </row>
    <row r="88" spans="2:9" x14ac:dyDescent="0.25">
      <c r="B88" s="69"/>
      <c r="C88" s="69"/>
      <c r="D88" s="69"/>
      <c r="E88" s="69"/>
      <c r="F88" s="69"/>
      <c r="G88" s="69"/>
      <c r="H88" s="69"/>
    </row>
    <row r="89" spans="2:9" ht="23.25" x14ac:dyDescent="0.35">
      <c r="C89" s="145"/>
      <c r="D89" s="145"/>
      <c r="G89" s="69"/>
      <c r="H89" s="69"/>
    </row>
    <row r="90" spans="2:9" x14ac:dyDescent="0.25">
      <c r="G90" s="69"/>
      <c r="H90" s="69"/>
    </row>
    <row r="91" spans="2:9" x14ac:dyDescent="0.25">
      <c r="G91" s="69"/>
      <c r="H91" s="69"/>
    </row>
    <row r="92" spans="2:9" x14ac:dyDescent="0.25">
      <c r="G92" s="69"/>
      <c r="H92" s="69"/>
    </row>
    <row r="93" spans="2:9" x14ac:dyDescent="0.25">
      <c r="G93" s="69"/>
      <c r="H93" s="69"/>
    </row>
    <row r="94" spans="2:9" x14ac:dyDescent="0.25">
      <c r="G94" s="69"/>
      <c r="H94" s="69"/>
    </row>
    <row r="95" spans="2:9" x14ac:dyDescent="0.25">
      <c r="G95" s="69"/>
      <c r="H95" s="69"/>
    </row>
    <row r="96" spans="2:9" x14ac:dyDescent="0.25">
      <c r="G96" s="69"/>
      <c r="H96" s="69"/>
    </row>
    <row r="97" spans="7:7" x14ac:dyDescent="0.25">
      <c r="G97" s="69"/>
    </row>
    <row r="98" spans="7:7" x14ac:dyDescent="0.25">
      <c r="G98" s="69"/>
    </row>
    <row r="99" spans="7:7" x14ac:dyDescent="0.25">
      <c r="G99" s="69"/>
    </row>
  </sheetData>
  <mergeCells count="6">
    <mergeCell ref="C38:F38"/>
    <mergeCell ref="H4:H5"/>
    <mergeCell ref="I4:I5"/>
    <mergeCell ref="B9:D9"/>
    <mergeCell ref="B29:C29"/>
    <mergeCell ref="C37:F37"/>
  </mergeCells>
  <dataValidations count="4">
    <dataValidation type="list" allowBlank="1" showInputMessage="1" showErrorMessage="1" promptTitle="VALORES POSIBLES ASIGNADOR IOT" sqref="F4" xr:uid="{CC80252E-068C-43B1-9EBC-BA6E849C212B}">
      <formula1>"ALTOS,BAJOS,NO REQUERIDOS"</formula1>
    </dataValidation>
    <dataValidation type="list" allowBlank="1" showInputMessage="1" showErrorMessage="1" promptTitle="VALORES POSIBLES ASIGNADOR IOT" sqref="G6" xr:uid="{77D34214-F075-48E7-8A9C-F71A506000F0}">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H6" xr:uid="{4F46DFF7-F3A9-4EC6-9320-BACB77822C12}">
      <formula1>"vultures@jpcert.or.jp,cve@mitre.org/cve@cert.org.tw,talos-cna@cisco.com/psirt@cisco.com,psirt@bosch.com,OTRO"</formula1>
    </dataValidation>
    <dataValidation type="list" allowBlank="1" showInputMessage="1" showErrorMessage="1" promptTitle="VALORES POSIBLES ASIGNADOR IOT" sqref="F5" xr:uid="{2C4A9BBA-6A5F-4CDC-B1B8-DF7583DED959}">
      <formula1>"REQUERIDA,NO REQUERIDA"</formula1>
    </dataValidation>
  </dataValidations>
  <hyperlinks>
    <hyperlink ref="F5" r:id="rId1" display="cve@mitre.org/cve@cert.org.tw" xr:uid="{3EACBBB0-F4C3-4AEC-86C2-C6B194C8C915}"/>
    <hyperlink ref="F4" r:id="rId2" display="cve@mitre.org/cve@cert.org.tw" xr:uid="{EF089D8E-CC87-4E38-BA6B-23E3BEBA1297}"/>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87E5A-29EC-4576-8ADC-D75E6F10FCDD}">
  <dimension ref="B2:N133"/>
  <sheetViews>
    <sheetView topLeftCell="C153" zoomScale="50" zoomScaleNormal="50" workbookViewId="0">
      <selection activeCell="E167" sqref="E167"/>
    </sheetView>
  </sheetViews>
  <sheetFormatPr baseColWidth="10" defaultRowHeight="15" x14ac:dyDescent="0.25"/>
  <cols>
    <col min="2" max="2" width="101.5703125" customWidth="1"/>
    <col min="3" max="3" width="113.5703125" customWidth="1"/>
    <col min="4" max="4" width="88.42578125" customWidth="1"/>
    <col min="5" max="5" width="77.28515625" customWidth="1"/>
    <col min="6" max="6" width="62.85546875" customWidth="1"/>
    <col min="7" max="7" width="82" customWidth="1"/>
    <col min="8" max="8" width="87.28515625" customWidth="1"/>
    <col min="9" max="9" width="79.7109375" customWidth="1"/>
    <col min="10" max="10" width="59.28515625" customWidth="1"/>
    <col min="11" max="11" width="62.28515625" customWidth="1"/>
    <col min="12" max="12" width="64.57031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38" t="s">
        <v>5</v>
      </c>
      <c r="C4" s="1" t="s">
        <v>5</v>
      </c>
      <c r="D4" s="39" t="s">
        <v>6</v>
      </c>
      <c r="E4" s="40" t="s">
        <v>7</v>
      </c>
      <c r="F4" s="41" t="s">
        <v>44</v>
      </c>
      <c r="G4" s="95" t="s">
        <v>110</v>
      </c>
      <c r="H4" s="216" t="s">
        <v>237</v>
      </c>
    </row>
    <row r="5" spans="2:8" ht="280.5" customHeight="1" thickTop="1" thickBot="1" x14ac:dyDescent="0.3">
      <c r="B5" s="100" t="s">
        <v>107</v>
      </c>
      <c r="C5" s="101" t="s">
        <v>108</v>
      </c>
      <c r="D5" s="102" t="s">
        <v>109</v>
      </c>
      <c r="E5" s="103" t="s">
        <v>7</v>
      </c>
      <c r="F5" s="104" t="s">
        <v>99</v>
      </c>
      <c r="G5" s="49" t="s">
        <v>46</v>
      </c>
      <c r="H5" s="217"/>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49</v>
      </c>
      <c r="D11" s="8"/>
    </row>
    <row r="12" spans="2:8" ht="224.25" customHeight="1" thickBot="1" x14ac:dyDescent="0.4">
      <c r="B12" s="10" t="s">
        <v>9</v>
      </c>
      <c r="C12" s="11" t="s">
        <v>238</v>
      </c>
      <c r="D12" s="9"/>
    </row>
    <row r="13" spans="2:8" ht="207.75" customHeight="1" thickBot="1" x14ac:dyDescent="0.3">
      <c r="B13" s="42" t="s">
        <v>48</v>
      </c>
      <c r="C13" s="43" t="s">
        <v>239</v>
      </c>
    </row>
    <row r="19" spans="2:4" ht="15.75" thickBot="1" x14ac:dyDescent="0.3"/>
    <row r="20" spans="2:4" ht="47.25" thickBot="1" x14ac:dyDescent="0.3">
      <c r="B20" s="50" t="s">
        <v>236</v>
      </c>
      <c r="C20" s="51" t="s">
        <v>10</v>
      </c>
      <c r="D20" s="52" t="s">
        <v>54</v>
      </c>
    </row>
    <row r="21" spans="2:4" ht="24" thickBot="1" x14ac:dyDescent="0.3">
      <c r="B21" s="164" t="s">
        <v>12</v>
      </c>
      <c r="C21" s="165">
        <f>SUM(C22:C24)</f>
        <v>248</v>
      </c>
      <c r="D21" s="166">
        <f>(C21/(C$116/100))%</f>
        <v>0.33066666666666672</v>
      </c>
    </row>
    <row r="22" spans="2:4" ht="21" x14ac:dyDescent="0.25">
      <c r="B22" s="162" t="s">
        <v>99</v>
      </c>
      <c r="C22" s="163">
        <v>234</v>
      </c>
      <c r="D22" s="150">
        <f>(C22/(C$21/100))%</f>
        <v>0.94354838709677424</v>
      </c>
    </row>
    <row r="23" spans="2:4" ht="21" x14ac:dyDescent="0.25">
      <c r="B23" s="156" t="s">
        <v>100</v>
      </c>
      <c r="C23" s="161">
        <v>9</v>
      </c>
      <c r="D23" s="125">
        <f t="shared" ref="D23:D24" si="0">(C23/(C$21/100))%</f>
        <v>3.6290322580645157E-2</v>
      </c>
    </row>
    <row r="24" spans="2:4" ht="21.75" thickBot="1" x14ac:dyDescent="0.3">
      <c r="B24" s="168" t="s">
        <v>106</v>
      </c>
      <c r="C24" s="169">
        <v>5</v>
      </c>
      <c r="D24" s="170">
        <f t="shared" si="0"/>
        <v>2.0161290322580645E-2</v>
      </c>
    </row>
    <row r="25" spans="2:4" ht="24" thickBot="1" x14ac:dyDescent="0.3">
      <c r="B25" s="164" t="s">
        <v>11</v>
      </c>
      <c r="C25" s="165">
        <f>SUM(C26:C28)</f>
        <v>157</v>
      </c>
      <c r="D25" s="166">
        <f>(C25/(C$116/100))%</f>
        <v>0.20933333333333334</v>
      </c>
    </row>
    <row r="26" spans="2:4" ht="21" x14ac:dyDescent="0.25">
      <c r="B26" s="162" t="s">
        <v>99</v>
      </c>
      <c r="C26" s="163">
        <v>96</v>
      </c>
      <c r="D26" s="25">
        <f>(C26/(C$25/100))%</f>
        <v>0.61146496815286622</v>
      </c>
    </row>
    <row r="27" spans="2:4" ht="21" x14ac:dyDescent="0.25">
      <c r="B27" s="156" t="s">
        <v>100</v>
      </c>
      <c r="C27" s="161">
        <v>32</v>
      </c>
      <c r="D27" s="25">
        <f t="shared" ref="D27:D28" si="1">(C27/(C$25/100))%</f>
        <v>0.2038216560509554</v>
      </c>
    </row>
    <row r="28" spans="2:4" ht="21.75" thickBot="1" x14ac:dyDescent="0.3">
      <c r="B28" s="168" t="s">
        <v>106</v>
      </c>
      <c r="C28" s="169">
        <v>29</v>
      </c>
      <c r="D28" s="25">
        <f t="shared" si="1"/>
        <v>0.18471337579617836</v>
      </c>
    </row>
    <row r="29" spans="2:4" ht="24" thickBot="1" x14ac:dyDescent="0.3">
      <c r="B29" s="164" t="s">
        <v>13</v>
      </c>
      <c r="C29" s="165">
        <f>SUM(C30:C32)</f>
        <v>73</v>
      </c>
      <c r="D29" s="166">
        <f>(C29/(C$116/100))%</f>
        <v>9.7333333333333327E-2</v>
      </c>
    </row>
    <row r="30" spans="2:4" ht="21" x14ac:dyDescent="0.25">
      <c r="B30" s="162" t="s">
        <v>99</v>
      </c>
      <c r="C30" s="163">
        <v>65</v>
      </c>
      <c r="D30" s="25">
        <f>(C30/(C$29/100))%</f>
        <v>0.8904109589041096</v>
      </c>
    </row>
    <row r="31" spans="2:4" ht="21" x14ac:dyDescent="0.25">
      <c r="B31" s="156" t="s">
        <v>100</v>
      </c>
      <c r="C31" s="161">
        <v>1</v>
      </c>
      <c r="D31" s="25">
        <f t="shared" ref="D31:D32" si="2">(C31/(C$29/100))%</f>
        <v>1.3698630136986301E-2</v>
      </c>
    </row>
    <row r="32" spans="2:4" ht="21.75" thickBot="1" x14ac:dyDescent="0.3">
      <c r="B32" s="168" t="s">
        <v>106</v>
      </c>
      <c r="C32" s="169">
        <v>7</v>
      </c>
      <c r="D32" s="25">
        <f t="shared" si="2"/>
        <v>9.5890410958904118E-2</v>
      </c>
    </row>
    <row r="33" spans="2:4" ht="24" thickBot="1" x14ac:dyDescent="0.3">
      <c r="B33" s="164" t="s">
        <v>15</v>
      </c>
      <c r="C33" s="165">
        <f>SUM(C34:C36)</f>
        <v>46</v>
      </c>
      <c r="D33" s="166">
        <f>(C33/(C$116/100))%</f>
        <v>6.1333333333333337E-2</v>
      </c>
    </row>
    <row r="34" spans="2:4" ht="21" x14ac:dyDescent="0.25">
      <c r="B34" s="162" t="s">
        <v>99</v>
      </c>
      <c r="C34" s="163">
        <v>21</v>
      </c>
      <c r="D34" s="25">
        <f>(C34/(C$33/100))%</f>
        <v>0.45652173913043476</v>
      </c>
    </row>
    <row r="35" spans="2:4" ht="21" x14ac:dyDescent="0.25">
      <c r="B35" s="156" t="s">
        <v>100</v>
      </c>
      <c r="C35" s="161">
        <v>4</v>
      </c>
      <c r="D35" s="25">
        <f t="shared" ref="D35:D36" si="3">(C35/(C$33/100))%</f>
        <v>8.6956521739130432E-2</v>
      </c>
    </row>
    <row r="36" spans="2:4" ht="21.75" thickBot="1" x14ac:dyDescent="0.3">
      <c r="B36" s="168" t="s">
        <v>106</v>
      </c>
      <c r="C36" s="169">
        <v>21</v>
      </c>
      <c r="D36" s="25">
        <f t="shared" si="3"/>
        <v>0.45652173913043476</v>
      </c>
    </row>
    <row r="37" spans="2:4" ht="24" thickBot="1" x14ac:dyDescent="0.3">
      <c r="B37" s="164" t="s">
        <v>16</v>
      </c>
      <c r="C37" s="165">
        <f>SUM(C38:C40)</f>
        <v>42</v>
      </c>
      <c r="D37" s="166">
        <f>(C37/(C$116/100))%</f>
        <v>5.5999999999999994E-2</v>
      </c>
    </row>
    <row r="38" spans="2:4" ht="21" x14ac:dyDescent="0.25">
      <c r="B38" s="162" t="s">
        <v>99</v>
      </c>
      <c r="C38" s="163">
        <v>38</v>
      </c>
      <c r="D38" s="25">
        <f>(C38/(C$37/100))%</f>
        <v>0.90476190476190477</v>
      </c>
    </row>
    <row r="39" spans="2:4" ht="21" x14ac:dyDescent="0.25">
      <c r="B39" s="156" t="s">
        <v>100</v>
      </c>
      <c r="C39" s="161">
        <v>4</v>
      </c>
      <c r="D39" s="25">
        <f t="shared" ref="D39:D40" si="4">(C39/(C$37/100))%</f>
        <v>9.5238095238095233E-2</v>
      </c>
    </row>
    <row r="40" spans="2:4" ht="21.75" thickBot="1" x14ac:dyDescent="0.3">
      <c r="B40" s="168" t="s">
        <v>106</v>
      </c>
      <c r="C40" s="169">
        <v>0</v>
      </c>
      <c r="D40" s="25">
        <f t="shared" si="4"/>
        <v>0</v>
      </c>
    </row>
    <row r="41" spans="2:4" ht="24" thickBot="1" x14ac:dyDescent="0.3">
      <c r="B41" s="164" t="s">
        <v>14</v>
      </c>
      <c r="C41" s="165">
        <f>SUM(C42:C44)</f>
        <v>40</v>
      </c>
      <c r="D41" s="166">
        <f>(C41/(C$116/100))%</f>
        <v>5.333333333333333E-2</v>
      </c>
    </row>
    <row r="42" spans="2:4" ht="21" x14ac:dyDescent="0.25">
      <c r="B42" s="162" t="s">
        <v>99</v>
      </c>
      <c r="C42" s="163">
        <v>8</v>
      </c>
      <c r="D42" s="25">
        <f>(C42/(C$41/100))%</f>
        <v>0.2</v>
      </c>
    </row>
    <row r="43" spans="2:4" ht="21" x14ac:dyDescent="0.25">
      <c r="B43" s="156" t="s">
        <v>100</v>
      </c>
      <c r="C43" s="161">
        <v>32</v>
      </c>
      <c r="D43" s="25">
        <f t="shared" ref="D43:D44" si="5">(C43/(C$41/100))%</f>
        <v>0.8</v>
      </c>
    </row>
    <row r="44" spans="2:4" ht="21.75" thickBot="1" x14ac:dyDescent="0.3">
      <c r="B44" s="168" t="s">
        <v>106</v>
      </c>
      <c r="C44" s="169">
        <v>0</v>
      </c>
      <c r="D44" s="25">
        <f t="shared" si="5"/>
        <v>0</v>
      </c>
    </row>
    <row r="45" spans="2:4" ht="24" thickBot="1" x14ac:dyDescent="0.3">
      <c r="B45" s="164" t="s">
        <v>17</v>
      </c>
      <c r="C45" s="165">
        <f>SUM(C46:C48)</f>
        <v>36</v>
      </c>
      <c r="D45" s="166">
        <f>(C45/(C$116/100))%</f>
        <v>4.8000000000000001E-2</v>
      </c>
    </row>
    <row r="46" spans="2:4" ht="21" x14ac:dyDescent="0.25">
      <c r="B46" s="162" t="s">
        <v>99</v>
      </c>
      <c r="C46" s="163">
        <v>22</v>
      </c>
      <c r="D46" s="25">
        <f>(C46/(C$45/100))%</f>
        <v>0.61111111111111116</v>
      </c>
    </row>
    <row r="47" spans="2:4" ht="21" x14ac:dyDescent="0.25">
      <c r="B47" s="156" t="s">
        <v>100</v>
      </c>
      <c r="C47" s="161">
        <v>13</v>
      </c>
      <c r="D47" s="25">
        <f t="shared" ref="D47:D48" si="6">(C47/(C$45/100))%</f>
        <v>0.36111111111111116</v>
      </c>
    </row>
    <row r="48" spans="2:4" ht="21.75" thickBot="1" x14ac:dyDescent="0.3">
      <c r="B48" s="168" t="s">
        <v>106</v>
      </c>
      <c r="C48" s="169">
        <v>1</v>
      </c>
      <c r="D48" s="25">
        <f t="shared" si="6"/>
        <v>2.7777777777777776E-2</v>
      </c>
    </row>
    <row r="49" spans="2:4" ht="24" thickBot="1" x14ac:dyDescent="0.3">
      <c r="B49" s="164" t="s">
        <v>18</v>
      </c>
      <c r="C49" s="165">
        <f>SUM(C50:C52)</f>
        <v>36</v>
      </c>
      <c r="D49" s="166">
        <f>(C49/(C$116/100))%</f>
        <v>4.8000000000000001E-2</v>
      </c>
    </row>
    <row r="50" spans="2:4" ht="21" x14ac:dyDescent="0.25">
      <c r="B50" s="162" t="s">
        <v>99</v>
      </c>
      <c r="C50" s="163">
        <v>4</v>
      </c>
      <c r="D50" s="25">
        <f>(C50/(C$49/100))%</f>
        <v>0.1111111111111111</v>
      </c>
    </row>
    <row r="51" spans="2:4" ht="21" x14ac:dyDescent="0.25">
      <c r="B51" s="156" t="s">
        <v>100</v>
      </c>
      <c r="C51" s="161">
        <v>31</v>
      </c>
      <c r="D51" s="25">
        <f t="shared" ref="D51:D52" si="7">(C51/(C$49/100))%</f>
        <v>0.86111111111111116</v>
      </c>
    </row>
    <row r="52" spans="2:4" ht="21.75" thickBot="1" x14ac:dyDescent="0.3">
      <c r="B52" s="168" t="s">
        <v>106</v>
      </c>
      <c r="C52" s="169">
        <v>1</v>
      </c>
      <c r="D52" s="25">
        <f t="shared" si="7"/>
        <v>2.7777777777777776E-2</v>
      </c>
    </row>
    <row r="53" spans="2:4" ht="24" thickBot="1" x14ac:dyDescent="0.3">
      <c r="B53" s="164" t="s">
        <v>19</v>
      </c>
      <c r="C53" s="165">
        <f>SUM(C54:C56)</f>
        <v>31</v>
      </c>
      <c r="D53" s="166">
        <f>(C53/(C$116/100))%</f>
        <v>4.133333333333334E-2</v>
      </c>
    </row>
    <row r="54" spans="2:4" ht="21.75" thickBot="1" x14ac:dyDescent="0.3">
      <c r="B54" s="172" t="s">
        <v>99</v>
      </c>
      <c r="C54" s="173">
        <v>0</v>
      </c>
      <c r="D54" s="174">
        <f>(C54/(C$53/100))%</f>
        <v>0</v>
      </c>
    </row>
    <row r="55" spans="2:4" ht="21.75" thickBot="1" x14ac:dyDescent="0.3">
      <c r="B55" s="175" t="s">
        <v>100</v>
      </c>
      <c r="C55" s="161">
        <v>1</v>
      </c>
      <c r="D55" s="174">
        <f t="shared" ref="D55:D56" si="8">(C55/(C$53/100))%</f>
        <v>3.2258064516129031E-2</v>
      </c>
    </row>
    <row r="56" spans="2:4" ht="21.75" thickBot="1" x14ac:dyDescent="0.3">
      <c r="B56" s="176" t="s">
        <v>106</v>
      </c>
      <c r="C56" s="177">
        <v>30</v>
      </c>
      <c r="D56" s="174">
        <f t="shared" si="8"/>
        <v>0.967741935483871</v>
      </c>
    </row>
    <row r="57" spans="2:4" ht="24" thickBot="1" x14ac:dyDescent="0.3">
      <c r="B57" s="164" t="s">
        <v>20</v>
      </c>
      <c r="C57" s="165">
        <f>SUM(C58:C60)</f>
        <v>14</v>
      </c>
      <c r="D57" s="166">
        <f>(C57/(C$116/100))%</f>
        <v>1.8666666666666668E-2</v>
      </c>
    </row>
    <row r="58" spans="2:4" ht="21" x14ac:dyDescent="0.25">
      <c r="B58" s="162" t="s">
        <v>99</v>
      </c>
      <c r="C58" s="163">
        <v>7</v>
      </c>
      <c r="D58" s="25">
        <f>(C58/(C$57/100))%</f>
        <v>0.49999999999999994</v>
      </c>
    </row>
    <row r="59" spans="2:4" ht="21" x14ac:dyDescent="0.25">
      <c r="B59" s="156" t="s">
        <v>100</v>
      </c>
      <c r="C59" s="161">
        <v>4</v>
      </c>
      <c r="D59" s="25">
        <f t="shared" ref="D59:D60" si="9">(C59/(C$57/100))%</f>
        <v>0.2857142857142857</v>
      </c>
    </row>
    <row r="60" spans="2:4" ht="21.75" thickBot="1" x14ac:dyDescent="0.3">
      <c r="B60" s="168" t="s">
        <v>106</v>
      </c>
      <c r="C60" s="169">
        <v>3</v>
      </c>
      <c r="D60" s="25">
        <f t="shared" si="9"/>
        <v>0.21428571428571427</v>
      </c>
    </row>
    <row r="61" spans="2:4" ht="25.5" customHeight="1" thickBot="1" x14ac:dyDescent="0.3">
      <c r="B61" s="164" t="s">
        <v>21</v>
      </c>
      <c r="C61" s="165">
        <f>SUM(C62:C64)</f>
        <v>11</v>
      </c>
      <c r="D61" s="166">
        <f>(C61/(C$116/100))%</f>
        <v>1.4666666666666666E-2</v>
      </c>
    </row>
    <row r="62" spans="2:4" ht="25.5" customHeight="1" x14ac:dyDescent="0.25">
      <c r="B62" s="162" t="s">
        <v>99</v>
      </c>
      <c r="C62" s="163">
        <v>2</v>
      </c>
      <c r="D62" s="25">
        <f>(C62/(C$61/100))%</f>
        <v>0.18181818181818182</v>
      </c>
    </row>
    <row r="63" spans="2:4" ht="25.5" customHeight="1" x14ac:dyDescent="0.25">
      <c r="B63" s="156" t="s">
        <v>100</v>
      </c>
      <c r="C63" s="161">
        <v>9</v>
      </c>
      <c r="D63" s="25">
        <f t="shared" ref="D63:D64" si="10">(C63/(C$61/100))%</f>
        <v>0.81818181818181812</v>
      </c>
    </row>
    <row r="64" spans="2:4" ht="25.5" customHeight="1" thickBot="1" x14ac:dyDescent="0.3">
      <c r="B64" s="168" t="s">
        <v>106</v>
      </c>
      <c r="C64" s="169">
        <v>0</v>
      </c>
      <c r="D64" s="25">
        <f t="shared" si="10"/>
        <v>0</v>
      </c>
    </row>
    <row r="65" spans="2:4" ht="24" thickBot="1" x14ac:dyDescent="0.3">
      <c r="B65" s="164" t="s">
        <v>22</v>
      </c>
      <c r="C65" s="165">
        <f>SUM(C66:C68)</f>
        <v>4</v>
      </c>
      <c r="D65" s="166">
        <f>(C65/(C$116/100))%</f>
        <v>5.3333333333333332E-3</v>
      </c>
    </row>
    <row r="66" spans="2:4" ht="21" x14ac:dyDescent="0.25">
      <c r="B66" s="162" t="s">
        <v>99</v>
      </c>
      <c r="C66" s="163">
        <v>3</v>
      </c>
      <c r="D66" s="25">
        <f>(C66/(C$65/100))%</f>
        <v>0.75</v>
      </c>
    </row>
    <row r="67" spans="2:4" ht="21" x14ac:dyDescent="0.25">
      <c r="B67" s="156" t="s">
        <v>100</v>
      </c>
      <c r="C67" s="161">
        <v>0</v>
      </c>
      <c r="D67" s="25">
        <f t="shared" ref="D67:D68" si="11">(C67/(C$65/100))%</f>
        <v>0</v>
      </c>
    </row>
    <row r="68" spans="2:4" ht="21.75" thickBot="1" x14ac:dyDescent="0.3">
      <c r="B68" s="168" t="s">
        <v>106</v>
      </c>
      <c r="C68" s="169">
        <v>1</v>
      </c>
      <c r="D68" s="25">
        <f t="shared" si="11"/>
        <v>0.25</v>
      </c>
    </row>
    <row r="69" spans="2:4" ht="24" thickBot="1" x14ac:dyDescent="0.3">
      <c r="B69" s="164" t="s">
        <v>24</v>
      </c>
      <c r="C69" s="165">
        <f>SUM(C70:C72)</f>
        <v>2</v>
      </c>
      <c r="D69" s="166">
        <f>(C69/(C$116/100))%</f>
        <v>2.6666666666666666E-3</v>
      </c>
    </row>
    <row r="70" spans="2:4" ht="21" x14ac:dyDescent="0.25">
      <c r="B70" s="162" t="s">
        <v>99</v>
      </c>
      <c r="C70" s="163">
        <v>0</v>
      </c>
      <c r="D70" s="25">
        <f>(C70/(C$69/100))%</f>
        <v>0</v>
      </c>
    </row>
    <row r="71" spans="2:4" ht="21" x14ac:dyDescent="0.25">
      <c r="B71" s="156" t="s">
        <v>100</v>
      </c>
      <c r="C71" s="161">
        <v>1</v>
      </c>
      <c r="D71" s="25">
        <f t="shared" ref="D71:D72" si="12">(C71/(C$69/100))%</f>
        <v>0.5</v>
      </c>
    </row>
    <row r="72" spans="2:4" ht="21.75" thickBot="1" x14ac:dyDescent="0.3">
      <c r="B72" s="54" t="s">
        <v>106</v>
      </c>
      <c r="C72" s="14">
        <v>1</v>
      </c>
      <c r="D72" s="25">
        <f t="shared" si="12"/>
        <v>0.5</v>
      </c>
    </row>
    <row r="73" spans="2:4" ht="24" thickBot="1" x14ac:dyDescent="0.3">
      <c r="B73" s="164" t="s">
        <v>26</v>
      </c>
      <c r="C73" s="165">
        <f>SUM(C74:C76)</f>
        <v>2</v>
      </c>
      <c r="D73" s="166">
        <f>(C73/(C$116/100))%</f>
        <v>2.6666666666666666E-3</v>
      </c>
    </row>
    <row r="74" spans="2:4" ht="21" x14ac:dyDescent="0.25">
      <c r="B74" s="162" t="s">
        <v>99</v>
      </c>
      <c r="C74" s="163">
        <v>0</v>
      </c>
      <c r="D74" s="25">
        <f>(C74/(C$73/100))%</f>
        <v>0</v>
      </c>
    </row>
    <row r="75" spans="2:4" ht="21" x14ac:dyDescent="0.25">
      <c r="B75" s="156" t="s">
        <v>100</v>
      </c>
      <c r="C75" s="161">
        <v>1</v>
      </c>
      <c r="D75" s="167">
        <f t="shared" ref="D75:D76" si="13">(C75/(C$73/100))%</f>
        <v>0.5</v>
      </c>
    </row>
    <row r="76" spans="2:4" ht="21.75" thickBot="1" x14ac:dyDescent="0.3">
      <c r="B76" s="168" t="s">
        <v>106</v>
      </c>
      <c r="C76" s="169">
        <v>1</v>
      </c>
      <c r="D76" s="171">
        <f t="shared" si="13"/>
        <v>0.5</v>
      </c>
    </row>
    <row r="77" spans="2:4" ht="24" thickBot="1" x14ac:dyDescent="0.3">
      <c r="B77" s="164" t="s">
        <v>23</v>
      </c>
      <c r="C77" s="165">
        <f>SUM(C78:C80)</f>
        <v>1</v>
      </c>
      <c r="D77" s="166">
        <f>(C77/(C$116/100))%</f>
        <v>1.3333333333333333E-3</v>
      </c>
    </row>
    <row r="78" spans="2:4" ht="21" x14ac:dyDescent="0.25">
      <c r="B78" s="162" t="s">
        <v>99</v>
      </c>
      <c r="C78" s="163">
        <v>0</v>
      </c>
      <c r="D78" s="25">
        <f>(C78/(C$77/100))%</f>
        <v>0</v>
      </c>
    </row>
    <row r="79" spans="2:4" ht="21" x14ac:dyDescent="0.25">
      <c r="B79" s="156" t="s">
        <v>100</v>
      </c>
      <c r="C79" s="161">
        <v>1</v>
      </c>
      <c r="D79" s="25">
        <f t="shared" ref="D79:D80" si="14">(C79/(C$77/100))%</f>
        <v>1</v>
      </c>
    </row>
    <row r="80" spans="2:4" ht="21.75" thickBot="1" x14ac:dyDescent="0.3">
      <c r="B80" s="168" t="s">
        <v>106</v>
      </c>
      <c r="C80" s="169">
        <v>0</v>
      </c>
      <c r="D80" s="25">
        <f t="shared" si="14"/>
        <v>0</v>
      </c>
    </row>
    <row r="81" spans="2:4" ht="24" thickBot="1" x14ac:dyDescent="0.3">
      <c r="B81" s="164" t="s">
        <v>25</v>
      </c>
      <c r="C81" s="165">
        <f>SUM(C82:C84)</f>
        <v>1</v>
      </c>
      <c r="D81" s="166">
        <f>(C81/(C$116/100))%</f>
        <v>1.3333333333333333E-3</v>
      </c>
    </row>
    <row r="82" spans="2:4" ht="21" x14ac:dyDescent="0.25">
      <c r="B82" s="162" t="s">
        <v>99</v>
      </c>
      <c r="C82" s="163">
        <v>0</v>
      </c>
      <c r="D82" s="25">
        <f>(C82/(C$81/100))%</f>
        <v>0</v>
      </c>
    </row>
    <row r="83" spans="2:4" ht="21" x14ac:dyDescent="0.25">
      <c r="B83" s="156" t="s">
        <v>100</v>
      </c>
      <c r="C83" s="161">
        <v>1</v>
      </c>
      <c r="D83" s="25">
        <f t="shared" ref="D83:D84" si="15">(C83/(C$81/100))%</f>
        <v>1</v>
      </c>
    </row>
    <row r="84" spans="2:4" ht="21.75" thickBot="1" x14ac:dyDescent="0.3">
      <c r="B84" s="168" t="s">
        <v>106</v>
      </c>
      <c r="C84" s="169">
        <v>0</v>
      </c>
      <c r="D84" s="25">
        <f t="shared" si="15"/>
        <v>0</v>
      </c>
    </row>
    <row r="85" spans="2:4" ht="24" thickBot="1" x14ac:dyDescent="0.3">
      <c r="B85" s="164" t="s">
        <v>28</v>
      </c>
      <c r="C85" s="165">
        <f>SUM(C86:C88)</f>
        <v>1</v>
      </c>
      <c r="D85" s="166">
        <f>(C85/(C$116/100))%</f>
        <v>1.3333333333333333E-3</v>
      </c>
    </row>
    <row r="86" spans="2:4" ht="21" x14ac:dyDescent="0.25">
      <c r="B86" s="162" t="s">
        <v>99</v>
      </c>
      <c r="C86" s="163">
        <v>0</v>
      </c>
      <c r="D86" s="25">
        <f>(C86/(C$85/100))%</f>
        <v>0</v>
      </c>
    </row>
    <row r="87" spans="2:4" ht="21" x14ac:dyDescent="0.25">
      <c r="B87" s="156" t="s">
        <v>100</v>
      </c>
      <c r="C87" s="161">
        <v>1</v>
      </c>
      <c r="D87" s="25">
        <f t="shared" ref="D87:D88" si="16">(C87/(C$85/100))%</f>
        <v>1</v>
      </c>
    </row>
    <row r="88" spans="2:4" ht="21.75" thickBot="1" x14ac:dyDescent="0.3">
      <c r="B88" s="168" t="s">
        <v>106</v>
      </c>
      <c r="C88" s="169">
        <v>0</v>
      </c>
      <c r="D88" s="25">
        <f t="shared" si="16"/>
        <v>0</v>
      </c>
    </row>
    <row r="89" spans="2:4" ht="24" thickBot="1" x14ac:dyDescent="0.3">
      <c r="B89" s="164" t="s">
        <v>30</v>
      </c>
      <c r="C89" s="165">
        <f>SUM(C90:C92)</f>
        <v>1</v>
      </c>
      <c r="D89" s="166">
        <f>(C89/(C$116/100))%</f>
        <v>1.3333333333333333E-3</v>
      </c>
    </row>
    <row r="90" spans="2:4" ht="21" x14ac:dyDescent="0.25">
      <c r="B90" s="162" t="s">
        <v>99</v>
      </c>
      <c r="C90" s="163">
        <v>1</v>
      </c>
      <c r="D90" s="25">
        <f>(C90/(C$89/100))%</f>
        <v>1</v>
      </c>
    </row>
    <row r="91" spans="2:4" ht="21" x14ac:dyDescent="0.25">
      <c r="B91" s="156" t="s">
        <v>100</v>
      </c>
      <c r="C91" s="161">
        <v>0</v>
      </c>
      <c r="D91" s="25">
        <f t="shared" ref="D91:D92" si="17">(C91/(C$89/100))%</f>
        <v>0</v>
      </c>
    </row>
    <row r="92" spans="2:4" ht="21.75" thickBot="1" x14ac:dyDescent="0.3">
      <c r="B92" s="168" t="s">
        <v>106</v>
      </c>
      <c r="C92" s="169">
        <v>0</v>
      </c>
      <c r="D92" s="25">
        <f t="shared" si="17"/>
        <v>0</v>
      </c>
    </row>
    <row r="93" spans="2:4" ht="24" thickBot="1" x14ac:dyDescent="0.3">
      <c r="B93" s="164" t="s">
        <v>31</v>
      </c>
      <c r="C93" s="165">
        <f>SUM(C94:C96)</f>
        <v>1</v>
      </c>
      <c r="D93" s="166">
        <f>(C93/(C$116/100))%</f>
        <v>1.3333333333333333E-3</v>
      </c>
    </row>
    <row r="94" spans="2:4" ht="21" x14ac:dyDescent="0.25">
      <c r="B94" s="162" t="s">
        <v>99</v>
      </c>
      <c r="C94" s="163">
        <v>0</v>
      </c>
      <c r="D94" s="25">
        <f>(C94/(C$93/100))%</f>
        <v>0</v>
      </c>
    </row>
    <row r="95" spans="2:4" ht="21" x14ac:dyDescent="0.25">
      <c r="B95" s="156" t="s">
        <v>100</v>
      </c>
      <c r="C95" s="161">
        <v>0</v>
      </c>
      <c r="D95" s="25">
        <f t="shared" ref="D95:D96" si="18">(C95/(C$93/100))%</f>
        <v>0</v>
      </c>
    </row>
    <row r="96" spans="2:4" ht="21.75" thickBot="1" x14ac:dyDescent="0.3">
      <c r="B96" s="168" t="s">
        <v>106</v>
      </c>
      <c r="C96" s="169">
        <v>1</v>
      </c>
      <c r="D96" s="178">
        <f t="shared" si="18"/>
        <v>1</v>
      </c>
    </row>
    <row r="97" spans="2:4" ht="24" thickBot="1" x14ac:dyDescent="0.3">
      <c r="B97" s="164" t="s">
        <v>32</v>
      </c>
      <c r="C97" s="165">
        <f>SUM(C98:C100)</f>
        <v>1</v>
      </c>
      <c r="D97" s="166">
        <f>(C97/(C$116/100))%</f>
        <v>1.3333333333333333E-3</v>
      </c>
    </row>
    <row r="98" spans="2:4" ht="21" x14ac:dyDescent="0.25">
      <c r="B98" s="162" t="s">
        <v>99</v>
      </c>
      <c r="C98" s="163">
        <v>0</v>
      </c>
      <c r="D98" s="25">
        <f>(C98/(C$97/100))%</f>
        <v>0</v>
      </c>
    </row>
    <row r="99" spans="2:4" ht="21" x14ac:dyDescent="0.25">
      <c r="B99" s="156" t="s">
        <v>100</v>
      </c>
      <c r="C99" s="161">
        <v>1</v>
      </c>
      <c r="D99" s="25">
        <f t="shared" ref="D99:D100" si="19">(C99/(C$97/100))%</f>
        <v>1</v>
      </c>
    </row>
    <row r="100" spans="2:4" ht="21.75" thickBot="1" x14ac:dyDescent="0.3">
      <c r="B100" s="168" t="s">
        <v>106</v>
      </c>
      <c r="C100" s="169">
        <v>0</v>
      </c>
      <c r="D100" s="25">
        <f t="shared" si="19"/>
        <v>0</v>
      </c>
    </row>
    <row r="101" spans="2:4" ht="24" thickBot="1" x14ac:dyDescent="0.3">
      <c r="B101" s="164" t="s">
        <v>33</v>
      </c>
      <c r="C101" s="165">
        <f>SUM(C102:C104)</f>
        <v>1</v>
      </c>
      <c r="D101" s="166">
        <f>(C101/(C$116/100))%</f>
        <v>1.3333333333333333E-3</v>
      </c>
    </row>
    <row r="102" spans="2:4" ht="21" x14ac:dyDescent="0.25">
      <c r="B102" s="162" t="s">
        <v>99</v>
      </c>
      <c r="C102" s="163">
        <v>1</v>
      </c>
      <c r="D102" s="25">
        <f>(C102/(C$101/100))%</f>
        <v>1</v>
      </c>
    </row>
    <row r="103" spans="2:4" ht="21" x14ac:dyDescent="0.25">
      <c r="B103" s="156" t="s">
        <v>100</v>
      </c>
      <c r="C103" s="161">
        <v>0</v>
      </c>
      <c r="D103" s="25">
        <f t="shared" ref="D103:D104" si="20">(C103/(C$101/100))%</f>
        <v>0</v>
      </c>
    </row>
    <row r="104" spans="2:4" ht="21.75" thickBot="1" x14ac:dyDescent="0.3">
      <c r="B104" s="168" t="s">
        <v>106</v>
      </c>
      <c r="C104" s="169">
        <v>0</v>
      </c>
      <c r="D104" s="25">
        <f t="shared" si="20"/>
        <v>0</v>
      </c>
    </row>
    <row r="105" spans="2:4" ht="24" thickBot="1" x14ac:dyDescent="0.3">
      <c r="B105" s="164" t="s">
        <v>34</v>
      </c>
      <c r="C105" s="165">
        <f>C106+C108</f>
        <v>1</v>
      </c>
      <c r="D105" s="166">
        <f>(C105/(C$116/100))%</f>
        <v>1.3333333333333333E-3</v>
      </c>
    </row>
    <row r="106" spans="2:4" ht="21" x14ac:dyDescent="0.25">
      <c r="B106" s="162" t="s">
        <v>99</v>
      </c>
      <c r="C106" s="163">
        <v>1</v>
      </c>
      <c r="D106" s="25">
        <f>(C106/(C$105/100))%</f>
        <v>1</v>
      </c>
    </row>
    <row r="107" spans="2:4" ht="21" x14ac:dyDescent="0.25">
      <c r="B107" s="156" t="s">
        <v>100</v>
      </c>
      <c r="C107" s="161">
        <v>0</v>
      </c>
      <c r="D107" s="25">
        <f t="shared" ref="D107:D108" si="21">(C107/(C$105/100))%</f>
        <v>0</v>
      </c>
    </row>
    <row r="108" spans="2:4" ht="21.75" thickBot="1" x14ac:dyDescent="0.3">
      <c r="B108" s="168" t="s">
        <v>106</v>
      </c>
      <c r="C108" s="169">
        <v>0</v>
      </c>
      <c r="D108" s="25">
        <f t="shared" si="21"/>
        <v>0</v>
      </c>
    </row>
    <row r="109" spans="2:4" ht="24" thickBot="1" x14ac:dyDescent="0.3">
      <c r="B109" s="164" t="s">
        <v>27</v>
      </c>
      <c r="C109" s="165">
        <f>C101+C97+C93+C89+C85+C81+C77+C65+C69+C73+C105</f>
        <v>16</v>
      </c>
      <c r="D109" s="166">
        <f>(C109/(C$116/100))%</f>
        <v>2.1333333333333333E-2</v>
      </c>
    </row>
    <row r="110" spans="2:4" ht="21" x14ac:dyDescent="0.25">
      <c r="B110" s="162" t="s">
        <v>99</v>
      </c>
      <c r="C110" s="163">
        <f>C106+C102+C98+C94+C90+C66+C70+C74+C78+C82+C86</f>
        <v>6</v>
      </c>
      <c r="D110" s="25">
        <f>(C110/(C$109/100))%</f>
        <v>0.375</v>
      </c>
    </row>
    <row r="111" spans="2:4" ht="21" x14ac:dyDescent="0.25">
      <c r="B111" s="156" t="s">
        <v>100</v>
      </c>
      <c r="C111" s="161">
        <f t="shared" ref="C111:C112" si="22">C107+C103+C99+C95+C91+C67+C71+C75+C79+C83+C87</f>
        <v>6</v>
      </c>
      <c r="D111" s="25">
        <f t="shared" ref="D111:D112" si="23">(C111/(C$109/100))%</f>
        <v>0.375</v>
      </c>
    </row>
    <row r="112" spans="2:4" ht="21.75" thickBot="1" x14ac:dyDescent="0.3">
      <c r="B112" s="168" t="s">
        <v>106</v>
      </c>
      <c r="C112" s="169">
        <f t="shared" si="22"/>
        <v>4</v>
      </c>
      <c r="D112" s="178">
        <f t="shared" si="23"/>
        <v>0.25</v>
      </c>
    </row>
    <row r="113" spans="2:14" ht="24" thickBot="1" x14ac:dyDescent="0.3">
      <c r="B113" s="179" t="s">
        <v>99</v>
      </c>
      <c r="C113" s="180">
        <f>C106+C102+C98+C94+C90+C86+C82+C78+C74+C70+C66+C62+C58+C54+C50+C46+C42+C38+C34+C30+C26+C22</f>
        <v>503</v>
      </c>
      <c r="D113" s="181">
        <f>(C113/(C$116/100))%</f>
        <v>0.67066666666666663</v>
      </c>
    </row>
    <row r="114" spans="2:14" ht="24" thickBot="1" x14ac:dyDescent="0.3">
      <c r="B114" s="182" t="s">
        <v>100</v>
      </c>
      <c r="C114" s="183">
        <f t="shared" ref="C114" si="24">C107+C103+C99+C95+C91+C87+C83+C79+C75+C71+C67+C63+C59+C55+C51+C47+C43+C39+C35+C31+C27+C23</f>
        <v>146</v>
      </c>
      <c r="D114" s="181">
        <f t="shared" ref="D114:D115" si="25">(C114/(C$116/100))%</f>
        <v>0.19466666666666665</v>
      </c>
    </row>
    <row r="115" spans="2:14" ht="24" thickBot="1" x14ac:dyDescent="0.3">
      <c r="B115" s="179" t="s">
        <v>106</v>
      </c>
      <c r="C115" s="180">
        <f>C108+C104+C100+C96+C92+C88+C84+C80+C76+C72+C68+C64+C60+C56+C52+C48+C44+C40+C36+C32+C28+C24</f>
        <v>101</v>
      </c>
      <c r="D115" s="181">
        <f t="shared" si="25"/>
        <v>0.13466666666666666</v>
      </c>
    </row>
    <row r="116" spans="2:14" ht="21.75" thickBot="1" x14ac:dyDescent="0.3">
      <c r="B116" s="32" t="s">
        <v>29</v>
      </c>
      <c r="C116" s="33">
        <f>C21+C25+C29+C33+C37+C41+C45+C49+C53+C57+C61+C109</f>
        <v>750</v>
      </c>
      <c r="D116" s="34">
        <f>D21+D25+D29+D33+D37+D41+D45+D49+D53+D57+D61+D109</f>
        <v>1.0000000000000002</v>
      </c>
    </row>
    <row r="118" spans="2:14" ht="15.75" thickBot="1" x14ac:dyDescent="0.3"/>
    <row r="119" spans="2:14" ht="97.5" customHeight="1" thickBot="1" x14ac:dyDescent="0.3">
      <c r="B119" s="214" t="s">
        <v>246</v>
      </c>
      <c r="C119" s="215"/>
    </row>
    <row r="120" spans="2:14" ht="24" thickBot="1" x14ac:dyDescent="0.4">
      <c r="B120" s="56"/>
      <c r="C120" s="56"/>
    </row>
    <row r="121" spans="2:14" ht="21.75" thickBot="1" x14ac:dyDescent="0.3">
      <c r="B121" s="57" t="s">
        <v>8</v>
      </c>
      <c r="C121" s="7" t="s">
        <v>49</v>
      </c>
    </row>
    <row r="122" spans="2:14" ht="193.5" customHeight="1" thickBot="1" x14ac:dyDescent="0.3">
      <c r="B122" s="58" t="s">
        <v>9</v>
      </c>
      <c r="C122" s="11" t="s">
        <v>238</v>
      </c>
    </row>
    <row r="123" spans="2:14" ht="185.25" customHeight="1" thickBot="1" x14ac:dyDescent="0.3">
      <c r="B123" s="42" t="s">
        <v>48</v>
      </c>
      <c r="C123" s="43" t="s">
        <v>240</v>
      </c>
    </row>
    <row r="126" spans="2:14" ht="15.75" thickBot="1" x14ac:dyDescent="0.3"/>
    <row r="127" spans="2:14" ht="24" thickBot="1" x14ac:dyDescent="0.4">
      <c r="B127" s="23" t="s">
        <v>174</v>
      </c>
      <c r="C127" s="221" t="s">
        <v>39</v>
      </c>
      <c r="D127" s="222"/>
      <c r="E127" s="222"/>
      <c r="F127" s="222"/>
      <c r="G127" s="222"/>
      <c r="H127" s="222"/>
      <c r="I127" s="222"/>
      <c r="J127" s="222"/>
      <c r="K127" s="222"/>
      <c r="L127" s="222"/>
      <c r="M127" s="222"/>
      <c r="N127" s="223"/>
    </row>
    <row r="128" spans="2:14" ht="24" thickBot="1" x14ac:dyDescent="0.3">
      <c r="C128" s="224" t="s">
        <v>36</v>
      </c>
      <c r="D128" s="225"/>
      <c r="E128" s="225"/>
      <c r="F128" s="225"/>
      <c r="G128" s="225"/>
      <c r="H128" s="225"/>
      <c r="I128" s="225"/>
      <c r="J128" s="225"/>
      <c r="K128" s="225"/>
      <c r="L128" s="225"/>
      <c r="M128" s="225"/>
      <c r="N128" s="223"/>
    </row>
    <row r="129" spans="2:14" ht="24" thickBot="1" x14ac:dyDescent="0.3">
      <c r="C129" s="13" t="s">
        <v>12</v>
      </c>
      <c r="D129" s="13" t="s">
        <v>11</v>
      </c>
      <c r="E129" s="13" t="s">
        <v>13</v>
      </c>
      <c r="F129" s="13" t="s">
        <v>15</v>
      </c>
      <c r="G129" s="13" t="s">
        <v>16</v>
      </c>
      <c r="H129" s="13" t="s">
        <v>14</v>
      </c>
      <c r="I129" s="13" t="s">
        <v>17</v>
      </c>
      <c r="J129" s="13" t="s">
        <v>18</v>
      </c>
      <c r="K129" s="13" t="s">
        <v>19</v>
      </c>
      <c r="L129" s="13" t="s">
        <v>20</v>
      </c>
      <c r="M129" s="13" t="s">
        <v>21</v>
      </c>
      <c r="N129" s="13" t="s">
        <v>27</v>
      </c>
    </row>
    <row r="130" spans="2:14" ht="21" x14ac:dyDescent="0.25">
      <c r="B130" s="158" t="s">
        <v>99</v>
      </c>
      <c r="C130" s="157">
        <f>(C22/(C$116/100))%</f>
        <v>0.312</v>
      </c>
      <c r="D130" s="25">
        <f>(C26/(C$116/100))%</f>
        <v>0.128</v>
      </c>
      <c r="E130" s="25">
        <f>(C30/(C$116/100))%</f>
        <v>8.6666666666666656E-2</v>
      </c>
      <c r="F130" s="25">
        <f>(C34/(C$116/100))%</f>
        <v>2.7999999999999997E-2</v>
      </c>
      <c r="G130" s="25">
        <f>(C38/(C$116/100))%</f>
        <v>5.0666666666666665E-2</v>
      </c>
      <c r="H130" s="25">
        <f>(C42/(C$116/100))%</f>
        <v>1.0666666666666666E-2</v>
      </c>
      <c r="I130" s="25">
        <f>(C46/(C$116/100))%</f>
        <v>2.9333333333333333E-2</v>
      </c>
      <c r="J130" s="25">
        <f>(C50/(C$116/100))%</f>
        <v>5.3333333333333332E-3</v>
      </c>
      <c r="K130" s="25">
        <f>(C54/(C$116/100))%</f>
        <v>0</v>
      </c>
      <c r="L130" s="25">
        <f>(C58/(C$116/100))%</f>
        <v>9.3333333333333341E-3</v>
      </c>
      <c r="M130" s="25">
        <f>(C62/(C$116/100))%</f>
        <v>2.6666666666666666E-3</v>
      </c>
      <c r="N130" s="25">
        <f>(C110/(C$116/100))%</f>
        <v>8.0000000000000002E-3</v>
      </c>
    </row>
    <row r="131" spans="2:14" ht="21" x14ac:dyDescent="0.25">
      <c r="B131" s="159" t="s">
        <v>100</v>
      </c>
      <c r="C131" s="157">
        <f t="shared" ref="C131:C132" si="26">(C23/(C$116/100))%</f>
        <v>1.2E-2</v>
      </c>
      <c r="D131" s="25">
        <f t="shared" ref="D131:D132" si="27">(C27/(C$116/100))%</f>
        <v>4.2666666666666665E-2</v>
      </c>
      <c r="E131" s="25">
        <f t="shared" ref="E131:E132" si="28">(C31/(C$116/100))%</f>
        <v>1.3333333333333333E-3</v>
      </c>
      <c r="F131" s="25">
        <f t="shared" ref="F131:F132" si="29">(C35/(C$116/100))%</f>
        <v>5.3333333333333332E-3</v>
      </c>
      <c r="G131" s="25">
        <f t="shared" ref="G131:G132" si="30">(C39/(C$116/100))%</f>
        <v>5.3333333333333332E-3</v>
      </c>
      <c r="H131" s="25">
        <f t="shared" ref="H131:H132" si="31">(C43/(C$116/100))%</f>
        <v>4.2666666666666665E-2</v>
      </c>
      <c r="I131" s="25">
        <f t="shared" ref="I131:I132" si="32">(C47/(C$116/100))%</f>
        <v>1.7333333333333333E-2</v>
      </c>
      <c r="J131" s="25">
        <f t="shared" ref="J131:J132" si="33">(C51/(C$116/100))%</f>
        <v>4.133333333333334E-2</v>
      </c>
      <c r="K131" s="25">
        <f t="shared" ref="K131:K132" si="34">(C55/(C$116/100))%</f>
        <v>1.3333333333333333E-3</v>
      </c>
      <c r="L131" s="25">
        <f t="shared" ref="L131:L132" si="35">(C59/(C$116/100))%</f>
        <v>5.3333333333333332E-3</v>
      </c>
      <c r="M131" s="25">
        <f t="shared" ref="M131:M132" si="36">(C63/(C$116/100))%</f>
        <v>1.2E-2</v>
      </c>
      <c r="N131" s="25">
        <f t="shared" ref="N131:N132" si="37">(C111/(C$116/100))%</f>
        <v>8.0000000000000002E-3</v>
      </c>
    </row>
    <row r="132" spans="2:14" ht="21.75" thickBot="1" x14ac:dyDescent="0.3">
      <c r="B132" s="160" t="s">
        <v>106</v>
      </c>
      <c r="C132" s="157">
        <f t="shared" si="26"/>
        <v>6.6666666666666662E-3</v>
      </c>
      <c r="D132" s="25">
        <f t="shared" si="27"/>
        <v>3.8666666666666669E-2</v>
      </c>
      <c r="E132" s="25">
        <f t="shared" si="28"/>
        <v>9.3333333333333341E-3</v>
      </c>
      <c r="F132" s="25">
        <f t="shared" si="29"/>
        <v>2.7999999999999997E-2</v>
      </c>
      <c r="G132" s="25">
        <f t="shared" si="30"/>
        <v>0</v>
      </c>
      <c r="H132" s="25">
        <f t="shared" si="31"/>
        <v>0</v>
      </c>
      <c r="I132" s="25">
        <f t="shared" si="32"/>
        <v>1.3333333333333333E-3</v>
      </c>
      <c r="J132" s="25">
        <f t="shared" si="33"/>
        <v>1.3333333333333333E-3</v>
      </c>
      <c r="K132" s="25">
        <f t="shared" si="34"/>
        <v>0.04</v>
      </c>
      <c r="L132" s="25">
        <f t="shared" si="35"/>
        <v>4.0000000000000001E-3</v>
      </c>
      <c r="M132" s="25">
        <f t="shared" si="36"/>
        <v>0</v>
      </c>
      <c r="N132" s="25">
        <f t="shared" si="37"/>
        <v>5.3333333333333332E-3</v>
      </c>
    </row>
    <row r="133" spans="2:14" ht="24" thickBot="1" x14ac:dyDescent="0.3">
      <c r="B133" s="155" t="s">
        <v>37</v>
      </c>
      <c r="C133" s="28">
        <f t="shared" ref="C133:N133" si="38">SUM(C130:C132)</f>
        <v>0.33066666666666666</v>
      </c>
      <c r="D133" s="28">
        <f t="shared" si="38"/>
        <v>0.20933333333333332</v>
      </c>
      <c r="E133" s="28">
        <f t="shared" si="38"/>
        <v>9.7333333333333327E-2</v>
      </c>
      <c r="F133" s="28">
        <f t="shared" si="38"/>
        <v>6.133333333333333E-2</v>
      </c>
      <c r="G133" s="28">
        <f t="shared" si="38"/>
        <v>5.6000000000000001E-2</v>
      </c>
      <c r="H133" s="28">
        <f t="shared" si="38"/>
        <v>5.333333333333333E-2</v>
      </c>
      <c r="I133" s="28">
        <f t="shared" si="38"/>
        <v>4.7999999999999994E-2</v>
      </c>
      <c r="J133" s="28">
        <f t="shared" si="38"/>
        <v>4.8000000000000008E-2</v>
      </c>
      <c r="K133" s="28">
        <f t="shared" si="38"/>
        <v>4.1333333333333333E-2</v>
      </c>
      <c r="L133" s="28">
        <f t="shared" si="38"/>
        <v>1.8666666666666668E-2</v>
      </c>
      <c r="M133" s="28">
        <f t="shared" si="38"/>
        <v>1.4666666666666666E-2</v>
      </c>
      <c r="N133" s="28">
        <f t="shared" si="38"/>
        <v>2.1333333333333333E-2</v>
      </c>
    </row>
  </sheetData>
  <mergeCells count="5">
    <mergeCell ref="H4:H5"/>
    <mergeCell ref="B9:D9"/>
    <mergeCell ref="B119:C119"/>
    <mergeCell ref="C127:N127"/>
    <mergeCell ref="C128:N128"/>
  </mergeCells>
  <dataValidations count="2">
    <dataValidation allowBlank="1" showInputMessage="1" showErrorMessage="1" promptTitle="VALORES POSIBLES ASIGNADOR IOT" sqref="F4" xr:uid="{4316D13E-5EC4-4AED-9806-DCECEEC5E45E}"/>
    <dataValidation type="list" allowBlank="1" showInputMessage="1" showErrorMessage="1" promptTitle="VALORES POSIBLES ASIGNADOR IOT" sqref="F5" xr:uid="{7D8F05EA-0194-40CE-B0D1-C6007EF8CCBA}">
      <formula1>"ALTO,BAJO,NINGUNO"</formula1>
    </dataValidation>
  </dataValidations>
  <hyperlinks>
    <hyperlink ref="F4" r:id="rId1" display="cve@mitre.org/cve@cert.org.tw" xr:uid="{D8BADC9E-2073-4C74-9EF7-EE167A2C107C}"/>
    <hyperlink ref="F5" r:id="rId2" display="cve@mitre.org/cve@cert.org.tw" xr:uid="{FF243F05-391C-4B72-BCE5-D34E53A68CE8}"/>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68C85-5D14-481B-95C8-0A518435041F}">
  <dimension ref="B2:N133"/>
  <sheetViews>
    <sheetView topLeftCell="C138" zoomScale="50" zoomScaleNormal="50" workbookViewId="0">
      <selection activeCell="E158" sqref="E158"/>
    </sheetView>
  </sheetViews>
  <sheetFormatPr baseColWidth="10" defaultRowHeight="15" x14ac:dyDescent="0.25"/>
  <cols>
    <col min="2" max="2" width="101.5703125" customWidth="1"/>
    <col min="3" max="3" width="113.5703125" customWidth="1"/>
    <col min="4" max="4" width="88.42578125" customWidth="1"/>
    <col min="5" max="5" width="77.28515625" customWidth="1"/>
    <col min="6" max="6" width="62.85546875" customWidth="1"/>
    <col min="7" max="7" width="82" customWidth="1"/>
    <col min="8" max="8" width="87.28515625" customWidth="1"/>
    <col min="9" max="9" width="79.7109375" customWidth="1"/>
    <col min="10" max="10" width="59.28515625" customWidth="1"/>
    <col min="11" max="11" width="62.28515625" customWidth="1"/>
    <col min="12" max="12" width="64.57031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38" t="s">
        <v>5</v>
      </c>
      <c r="C4" s="1" t="s">
        <v>5</v>
      </c>
      <c r="D4" s="39" t="s">
        <v>6</v>
      </c>
      <c r="E4" s="40" t="s">
        <v>7</v>
      </c>
      <c r="F4" s="41" t="s">
        <v>44</v>
      </c>
      <c r="G4" s="95" t="s">
        <v>110</v>
      </c>
      <c r="H4" s="216" t="s">
        <v>241</v>
      </c>
    </row>
    <row r="5" spans="2:8" ht="280.5" customHeight="1" thickTop="1" thickBot="1" x14ac:dyDescent="0.3">
      <c r="B5" s="100" t="s">
        <v>119</v>
      </c>
      <c r="C5" s="101" t="s">
        <v>120</v>
      </c>
      <c r="D5" s="102" t="s">
        <v>121</v>
      </c>
      <c r="E5" s="103" t="s">
        <v>7</v>
      </c>
      <c r="F5" s="104" t="s">
        <v>99</v>
      </c>
      <c r="G5" s="95" t="s">
        <v>110</v>
      </c>
      <c r="H5" s="217"/>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49</v>
      </c>
      <c r="D11" s="8"/>
    </row>
    <row r="12" spans="2:8" ht="224.25" customHeight="1" thickBot="1" x14ac:dyDescent="0.4">
      <c r="B12" s="10" t="s">
        <v>9</v>
      </c>
      <c r="C12" s="11" t="s">
        <v>242</v>
      </c>
      <c r="D12" s="9"/>
    </row>
    <row r="13" spans="2:8" ht="207.75" customHeight="1" thickBot="1" x14ac:dyDescent="0.3">
      <c r="B13" s="42" t="s">
        <v>48</v>
      </c>
      <c r="C13" s="43" t="s">
        <v>243</v>
      </c>
    </row>
    <row r="19" spans="2:4" ht="15.75" thickBot="1" x14ac:dyDescent="0.3"/>
    <row r="20" spans="2:4" ht="47.25" thickBot="1" x14ac:dyDescent="0.3">
      <c r="B20" s="50" t="s">
        <v>244</v>
      </c>
      <c r="C20" s="51" t="s">
        <v>10</v>
      </c>
      <c r="D20" s="52" t="s">
        <v>54</v>
      </c>
    </row>
    <row r="21" spans="2:4" ht="24" thickBot="1" x14ac:dyDescent="0.3">
      <c r="B21" s="164" t="s">
        <v>12</v>
      </c>
      <c r="C21" s="165">
        <f>SUM(C22:C24)</f>
        <v>248</v>
      </c>
      <c r="D21" s="166">
        <f>(C21/(C$116/100))%</f>
        <v>0.33066666666666672</v>
      </c>
    </row>
    <row r="22" spans="2:4" ht="21" x14ac:dyDescent="0.25">
      <c r="B22" s="162" t="s">
        <v>99</v>
      </c>
      <c r="C22" s="163">
        <v>234</v>
      </c>
      <c r="D22" s="150">
        <f>(C22/(C$21/100))%</f>
        <v>0.94354838709677424</v>
      </c>
    </row>
    <row r="23" spans="2:4" ht="21" x14ac:dyDescent="0.25">
      <c r="B23" s="156" t="s">
        <v>100</v>
      </c>
      <c r="C23" s="161">
        <v>9</v>
      </c>
      <c r="D23" s="125">
        <f t="shared" ref="D23:D24" si="0">(C23/(C$21/100))%</f>
        <v>3.6290322580645157E-2</v>
      </c>
    </row>
    <row r="24" spans="2:4" ht="21.75" thickBot="1" x14ac:dyDescent="0.3">
      <c r="B24" s="168" t="s">
        <v>106</v>
      </c>
      <c r="C24" s="169">
        <v>5</v>
      </c>
      <c r="D24" s="170">
        <f t="shared" si="0"/>
        <v>2.0161290322580645E-2</v>
      </c>
    </row>
    <row r="25" spans="2:4" ht="24" thickBot="1" x14ac:dyDescent="0.3">
      <c r="B25" s="164" t="s">
        <v>11</v>
      </c>
      <c r="C25" s="165">
        <f>SUM(C26:C28)</f>
        <v>157</v>
      </c>
      <c r="D25" s="166">
        <f>(C25/(C$116/100))%</f>
        <v>0.20933333333333334</v>
      </c>
    </row>
    <row r="26" spans="2:4" ht="21" x14ac:dyDescent="0.25">
      <c r="B26" s="162" t="s">
        <v>99</v>
      </c>
      <c r="C26" s="163">
        <v>58</v>
      </c>
      <c r="D26" s="25">
        <f>(C26/(C$25/100))%</f>
        <v>0.36942675159235672</v>
      </c>
    </row>
    <row r="27" spans="2:4" ht="21" x14ac:dyDescent="0.25">
      <c r="B27" s="156" t="s">
        <v>100</v>
      </c>
      <c r="C27" s="161">
        <v>34</v>
      </c>
      <c r="D27" s="25">
        <f t="shared" ref="D27:D28" si="1">(C27/(C$25/100))%</f>
        <v>0.21656050955414013</v>
      </c>
    </row>
    <row r="28" spans="2:4" ht="21.75" thickBot="1" x14ac:dyDescent="0.3">
      <c r="B28" s="168" t="s">
        <v>106</v>
      </c>
      <c r="C28" s="169">
        <v>65</v>
      </c>
      <c r="D28" s="25">
        <f t="shared" si="1"/>
        <v>0.41401273885350315</v>
      </c>
    </row>
    <row r="29" spans="2:4" ht="24" thickBot="1" x14ac:dyDescent="0.3">
      <c r="B29" s="164" t="s">
        <v>13</v>
      </c>
      <c r="C29" s="165">
        <f>SUM(C30:C32)</f>
        <v>73</v>
      </c>
      <c r="D29" s="166">
        <f>(C29/(C$116/100))%</f>
        <v>9.7333333333333327E-2</v>
      </c>
    </row>
    <row r="30" spans="2:4" ht="21" x14ac:dyDescent="0.25">
      <c r="B30" s="162" t="s">
        <v>99</v>
      </c>
      <c r="C30" s="163">
        <v>65</v>
      </c>
      <c r="D30" s="25">
        <f>(C30/(C$29/100))%</f>
        <v>0.8904109589041096</v>
      </c>
    </row>
    <row r="31" spans="2:4" ht="21" x14ac:dyDescent="0.25">
      <c r="B31" s="156" t="s">
        <v>100</v>
      </c>
      <c r="C31" s="161">
        <v>2</v>
      </c>
      <c r="D31" s="25">
        <f t="shared" ref="D31:D32" si="2">(C31/(C$29/100))%</f>
        <v>2.7397260273972601E-2</v>
      </c>
    </row>
    <row r="32" spans="2:4" ht="21.75" thickBot="1" x14ac:dyDescent="0.3">
      <c r="B32" s="168" t="s">
        <v>106</v>
      </c>
      <c r="C32" s="169">
        <v>6</v>
      </c>
      <c r="D32" s="25">
        <f t="shared" si="2"/>
        <v>8.2191780821917818E-2</v>
      </c>
    </row>
    <row r="33" spans="2:4" ht="24" thickBot="1" x14ac:dyDescent="0.3">
      <c r="B33" s="164" t="s">
        <v>15</v>
      </c>
      <c r="C33" s="165">
        <f>SUM(C34:C36)</f>
        <v>46</v>
      </c>
      <c r="D33" s="166">
        <f>(C33/(C$116/100))%</f>
        <v>6.1333333333333337E-2</v>
      </c>
    </row>
    <row r="34" spans="2:4" ht="21" x14ac:dyDescent="0.25">
      <c r="B34" s="162" t="s">
        <v>99</v>
      </c>
      <c r="C34" s="163">
        <v>29</v>
      </c>
      <c r="D34" s="25">
        <f>(C34/(C$33/100))%</f>
        <v>0.63043478260869568</v>
      </c>
    </row>
    <row r="35" spans="2:4" ht="21" x14ac:dyDescent="0.25">
      <c r="B35" s="156" t="s">
        <v>100</v>
      </c>
      <c r="C35" s="161">
        <v>13</v>
      </c>
      <c r="D35" s="25">
        <f t="shared" ref="D35:D36" si="3">(C35/(C$33/100))%</f>
        <v>0.28260869565217389</v>
      </c>
    </row>
    <row r="36" spans="2:4" ht="21.75" thickBot="1" x14ac:dyDescent="0.3">
      <c r="B36" s="168" t="s">
        <v>106</v>
      </c>
      <c r="C36" s="169">
        <v>4</v>
      </c>
      <c r="D36" s="25">
        <f t="shared" si="3"/>
        <v>8.6956521739130432E-2</v>
      </c>
    </row>
    <row r="37" spans="2:4" ht="24" thickBot="1" x14ac:dyDescent="0.3">
      <c r="B37" s="164" t="s">
        <v>16</v>
      </c>
      <c r="C37" s="165">
        <f>SUM(C38:C40)</f>
        <v>42</v>
      </c>
      <c r="D37" s="166">
        <f>(C37/(C$116/100))%</f>
        <v>5.5999999999999994E-2</v>
      </c>
    </row>
    <row r="38" spans="2:4" ht="21" x14ac:dyDescent="0.25">
      <c r="B38" s="162" t="s">
        <v>99</v>
      </c>
      <c r="C38" s="163">
        <v>38</v>
      </c>
      <c r="D38" s="25">
        <f>(C38/(C$37/100))%</f>
        <v>0.90476190476190477</v>
      </c>
    </row>
    <row r="39" spans="2:4" ht="21" x14ac:dyDescent="0.25">
      <c r="B39" s="156" t="s">
        <v>100</v>
      </c>
      <c r="C39" s="161">
        <v>4</v>
      </c>
      <c r="D39" s="25">
        <f t="shared" ref="D39:D40" si="4">(C39/(C$37/100))%</f>
        <v>9.5238095238095233E-2</v>
      </c>
    </row>
    <row r="40" spans="2:4" ht="21.75" thickBot="1" x14ac:dyDescent="0.3">
      <c r="B40" s="168" t="s">
        <v>106</v>
      </c>
      <c r="C40" s="169">
        <v>0</v>
      </c>
      <c r="D40" s="25">
        <f t="shared" si="4"/>
        <v>0</v>
      </c>
    </row>
    <row r="41" spans="2:4" ht="24" thickBot="1" x14ac:dyDescent="0.3">
      <c r="B41" s="164" t="s">
        <v>14</v>
      </c>
      <c r="C41" s="165">
        <f>SUM(C42:C44)</f>
        <v>40</v>
      </c>
      <c r="D41" s="166">
        <f>(C41/(C$116/100))%</f>
        <v>5.333333333333333E-2</v>
      </c>
    </row>
    <row r="42" spans="2:4" ht="21" x14ac:dyDescent="0.25">
      <c r="B42" s="162" t="s">
        <v>99</v>
      </c>
      <c r="C42" s="163">
        <v>8</v>
      </c>
      <c r="D42" s="25">
        <f>(C42/(C$41/100))%</f>
        <v>0.2</v>
      </c>
    </row>
    <row r="43" spans="2:4" ht="21" x14ac:dyDescent="0.25">
      <c r="B43" s="156" t="s">
        <v>100</v>
      </c>
      <c r="C43" s="161">
        <v>32</v>
      </c>
      <c r="D43" s="25">
        <f t="shared" ref="D43:D44" si="5">(C43/(C$41/100))%</f>
        <v>0.8</v>
      </c>
    </row>
    <row r="44" spans="2:4" ht="21.75" thickBot="1" x14ac:dyDescent="0.3">
      <c r="B44" s="168" t="s">
        <v>106</v>
      </c>
      <c r="C44" s="169">
        <v>0</v>
      </c>
      <c r="D44" s="25">
        <f t="shared" si="5"/>
        <v>0</v>
      </c>
    </row>
    <row r="45" spans="2:4" ht="24" thickBot="1" x14ac:dyDescent="0.3">
      <c r="B45" s="164" t="s">
        <v>17</v>
      </c>
      <c r="C45" s="165">
        <f>SUM(C46:C48)</f>
        <v>36</v>
      </c>
      <c r="D45" s="166">
        <f>(C45/(C$116/100))%</f>
        <v>4.8000000000000001E-2</v>
      </c>
    </row>
    <row r="46" spans="2:4" ht="21" x14ac:dyDescent="0.25">
      <c r="B46" s="162" t="s">
        <v>99</v>
      </c>
      <c r="C46" s="163">
        <v>0</v>
      </c>
      <c r="D46" s="25">
        <f>(C46/(C$45/100))%</f>
        <v>0</v>
      </c>
    </row>
    <row r="47" spans="2:4" ht="21" x14ac:dyDescent="0.25">
      <c r="B47" s="156" t="s">
        <v>100</v>
      </c>
      <c r="C47" s="161">
        <v>1</v>
      </c>
      <c r="D47" s="25">
        <f t="shared" ref="D47:D48" si="6">(C47/(C$45/100))%</f>
        <v>2.7777777777777776E-2</v>
      </c>
    </row>
    <row r="48" spans="2:4" ht="21.75" thickBot="1" x14ac:dyDescent="0.3">
      <c r="B48" s="168" t="s">
        <v>106</v>
      </c>
      <c r="C48" s="169">
        <v>35</v>
      </c>
      <c r="D48" s="25">
        <f t="shared" si="6"/>
        <v>0.97222222222222232</v>
      </c>
    </row>
    <row r="49" spans="2:4" ht="24" thickBot="1" x14ac:dyDescent="0.3">
      <c r="B49" s="164" t="s">
        <v>18</v>
      </c>
      <c r="C49" s="165">
        <f>SUM(C50:C52)</f>
        <v>36</v>
      </c>
      <c r="D49" s="166">
        <f>(C49/(C$116/100))%</f>
        <v>4.8000000000000001E-2</v>
      </c>
    </row>
    <row r="50" spans="2:4" ht="21" x14ac:dyDescent="0.25">
      <c r="B50" s="162" t="s">
        <v>99</v>
      </c>
      <c r="C50" s="163">
        <v>2</v>
      </c>
      <c r="D50" s="25">
        <f>(C50/(C$49/100))%</f>
        <v>5.5555555555555552E-2</v>
      </c>
    </row>
    <row r="51" spans="2:4" ht="21" x14ac:dyDescent="0.25">
      <c r="B51" s="156" t="s">
        <v>100</v>
      </c>
      <c r="C51" s="161">
        <v>34</v>
      </c>
      <c r="D51" s="25">
        <f t="shared" ref="D51:D52" si="7">(C51/(C$49/100))%</f>
        <v>0.94444444444444442</v>
      </c>
    </row>
    <row r="52" spans="2:4" ht="21.75" thickBot="1" x14ac:dyDescent="0.3">
      <c r="B52" s="168" t="s">
        <v>106</v>
      </c>
      <c r="C52" s="169">
        <v>0</v>
      </c>
      <c r="D52" s="25">
        <f t="shared" si="7"/>
        <v>0</v>
      </c>
    </row>
    <row r="53" spans="2:4" ht="24" thickBot="1" x14ac:dyDescent="0.3">
      <c r="B53" s="164" t="s">
        <v>19</v>
      </c>
      <c r="C53" s="165">
        <f>SUM(C54:C56)</f>
        <v>31</v>
      </c>
      <c r="D53" s="166">
        <f>(C53/(C$116/100))%</f>
        <v>4.133333333333334E-2</v>
      </c>
    </row>
    <row r="54" spans="2:4" ht="21.75" thickBot="1" x14ac:dyDescent="0.3">
      <c r="B54" s="172" t="s">
        <v>99</v>
      </c>
      <c r="C54" s="173">
        <v>1</v>
      </c>
      <c r="D54" s="174">
        <f>(C54/(C$53/100))%</f>
        <v>3.2258064516129031E-2</v>
      </c>
    </row>
    <row r="55" spans="2:4" ht="21.75" thickBot="1" x14ac:dyDescent="0.3">
      <c r="B55" s="175" t="s">
        <v>100</v>
      </c>
      <c r="C55" s="161">
        <v>1</v>
      </c>
      <c r="D55" s="174">
        <f t="shared" ref="D55:D56" si="8">(C55/(C$53/100))%</f>
        <v>3.2258064516129031E-2</v>
      </c>
    </row>
    <row r="56" spans="2:4" ht="21.75" thickBot="1" x14ac:dyDescent="0.3">
      <c r="B56" s="176" t="s">
        <v>106</v>
      </c>
      <c r="C56" s="177">
        <v>29</v>
      </c>
      <c r="D56" s="174">
        <f t="shared" si="8"/>
        <v>0.93548387096774188</v>
      </c>
    </row>
    <row r="57" spans="2:4" ht="24" thickBot="1" x14ac:dyDescent="0.3">
      <c r="B57" s="164" t="s">
        <v>20</v>
      </c>
      <c r="C57" s="165">
        <f>SUM(C58:C60)</f>
        <v>14</v>
      </c>
      <c r="D57" s="166">
        <f>(C57/(C$116/100))%</f>
        <v>1.8666666666666668E-2</v>
      </c>
    </row>
    <row r="58" spans="2:4" ht="21" x14ac:dyDescent="0.25">
      <c r="B58" s="162" t="s">
        <v>99</v>
      </c>
      <c r="C58" s="163">
        <v>6</v>
      </c>
      <c r="D58" s="25">
        <f>(C58/(C$57/100))%</f>
        <v>0.42857142857142855</v>
      </c>
    </row>
    <row r="59" spans="2:4" ht="21" x14ac:dyDescent="0.25">
      <c r="B59" s="156" t="s">
        <v>100</v>
      </c>
      <c r="C59" s="161">
        <v>6</v>
      </c>
      <c r="D59" s="25">
        <f t="shared" ref="D59:D60" si="9">(C59/(C$57/100))%</f>
        <v>0.42857142857142855</v>
      </c>
    </row>
    <row r="60" spans="2:4" ht="21.75" thickBot="1" x14ac:dyDescent="0.3">
      <c r="B60" s="168" t="s">
        <v>106</v>
      </c>
      <c r="C60" s="169">
        <v>2</v>
      </c>
      <c r="D60" s="25">
        <f t="shared" si="9"/>
        <v>0.14285714285714285</v>
      </c>
    </row>
    <row r="61" spans="2:4" ht="25.5" customHeight="1" thickBot="1" x14ac:dyDescent="0.3">
      <c r="B61" s="164" t="s">
        <v>21</v>
      </c>
      <c r="C61" s="165">
        <f>SUM(C62:C64)</f>
        <v>11</v>
      </c>
      <c r="D61" s="166">
        <f>(C61/(C$116/100))%</f>
        <v>1.4666666666666666E-2</v>
      </c>
    </row>
    <row r="62" spans="2:4" ht="25.5" customHeight="1" x14ac:dyDescent="0.25">
      <c r="B62" s="162" t="s">
        <v>99</v>
      </c>
      <c r="C62" s="163">
        <v>2</v>
      </c>
      <c r="D62" s="25">
        <f>(C62/(C$61/100))%</f>
        <v>0.18181818181818182</v>
      </c>
    </row>
    <row r="63" spans="2:4" ht="25.5" customHeight="1" x14ac:dyDescent="0.25">
      <c r="B63" s="156" t="s">
        <v>100</v>
      </c>
      <c r="C63" s="161">
        <v>9</v>
      </c>
      <c r="D63" s="25">
        <f t="shared" ref="D63:D64" si="10">(C63/(C$61/100))%</f>
        <v>0.81818181818181812</v>
      </c>
    </row>
    <row r="64" spans="2:4" ht="25.5" customHeight="1" thickBot="1" x14ac:dyDescent="0.3">
      <c r="B64" s="168" t="s">
        <v>106</v>
      </c>
      <c r="C64" s="169">
        <v>0</v>
      </c>
      <c r="D64" s="25">
        <f t="shared" si="10"/>
        <v>0</v>
      </c>
    </row>
    <row r="65" spans="2:4" ht="24" thickBot="1" x14ac:dyDescent="0.3">
      <c r="B65" s="164" t="s">
        <v>22</v>
      </c>
      <c r="C65" s="165">
        <f>SUM(C66:C68)</f>
        <v>4</v>
      </c>
      <c r="D65" s="166">
        <f>(C65/(C$116/100))%</f>
        <v>5.3333333333333332E-3</v>
      </c>
    </row>
    <row r="66" spans="2:4" ht="21" x14ac:dyDescent="0.25">
      <c r="B66" s="162" t="s">
        <v>99</v>
      </c>
      <c r="C66" s="163">
        <v>1</v>
      </c>
      <c r="D66" s="25">
        <f>(C66/(C$65/100))%</f>
        <v>0.25</v>
      </c>
    </row>
    <row r="67" spans="2:4" ht="21" x14ac:dyDescent="0.25">
      <c r="B67" s="156" t="s">
        <v>100</v>
      </c>
      <c r="C67" s="161">
        <v>0</v>
      </c>
      <c r="D67" s="25">
        <f t="shared" ref="D67:D68" si="11">(C67/(C$65/100))%</f>
        <v>0</v>
      </c>
    </row>
    <row r="68" spans="2:4" ht="21.75" thickBot="1" x14ac:dyDescent="0.3">
      <c r="B68" s="168" t="s">
        <v>106</v>
      </c>
      <c r="C68" s="169">
        <v>3</v>
      </c>
      <c r="D68" s="25">
        <f t="shared" si="11"/>
        <v>0.75</v>
      </c>
    </row>
    <row r="69" spans="2:4" ht="24" thickBot="1" x14ac:dyDescent="0.3">
      <c r="B69" s="164" t="s">
        <v>24</v>
      </c>
      <c r="C69" s="165">
        <f>SUM(C70:C72)</f>
        <v>2</v>
      </c>
      <c r="D69" s="166">
        <f>(C69/(C$116/100))%</f>
        <v>2.6666666666666666E-3</v>
      </c>
    </row>
    <row r="70" spans="2:4" ht="21" x14ac:dyDescent="0.25">
      <c r="B70" s="162" t="s">
        <v>99</v>
      </c>
      <c r="C70" s="163">
        <v>0</v>
      </c>
      <c r="D70" s="25">
        <f>(C70/(C$69/100))%</f>
        <v>0</v>
      </c>
    </row>
    <row r="71" spans="2:4" ht="21" x14ac:dyDescent="0.25">
      <c r="B71" s="156" t="s">
        <v>100</v>
      </c>
      <c r="C71" s="161">
        <v>2</v>
      </c>
      <c r="D71" s="25">
        <f t="shared" ref="D71:D72" si="12">(C71/(C$69/100))%</f>
        <v>1</v>
      </c>
    </row>
    <row r="72" spans="2:4" ht="21.75" thickBot="1" x14ac:dyDescent="0.3">
      <c r="B72" s="54" t="s">
        <v>106</v>
      </c>
      <c r="C72" s="14">
        <v>0</v>
      </c>
      <c r="D72" s="25">
        <f t="shared" si="12"/>
        <v>0</v>
      </c>
    </row>
    <row r="73" spans="2:4" ht="24" thickBot="1" x14ac:dyDescent="0.3">
      <c r="B73" s="164" t="s">
        <v>26</v>
      </c>
      <c r="C73" s="165">
        <f>SUM(C74:C76)</f>
        <v>2</v>
      </c>
      <c r="D73" s="166">
        <f>(C73/(C$116/100))%</f>
        <v>2.6666666666666666E-3</v>
      </c>
    </row>
    <row r="74" spans="2:4" ht="21" x14ac:dyDescent="0.25">
      <c r="B74" s="162" t="s">
        <v>99</v>
      </c>
      <c r="C74" s="163">
        <v>0</v>
      </c>
      <c r="D74" s="25">
        <f>(C74/(C$73/100))%</f>
        <v>0</v>
      </c>
    </row>
    <row r="75" spans="2:4" ht="21" x14ac:dyDescent="0.25">
      <c r="B75" s="156" t="s">
        <v>100</v>
      </c>
      <c r="C75" s="161">
        <v>1</v>
      </c>
      <c r="D75" s="167">
        <f t="shared" ref="D75:D76" si="13">(C75/(C$73/100))%</f>
        <v>0.5</v>
      </c>
    </row>
    <row r="76" spans="2:4" ht="21.75" thickBot="1" x14ac:dyDescent="0.3">
      <c r="B76" s="168" t="s">
        <v>106</v>
      </c>
      <c r="C76" s="169">
        <v>1</v>
      </c>
      <c r="D76" s="171">
        <f t="shared" si="13"/>
        <v>0.5</v>
      </c>
    </row>
    <row r="77" spans="2:4" ht="24" thickBot="1" x14ac:dyDescent="0.3">
      <c r="B77" s="164" t="s">
        <v>23</v>
      </c>
      <c r="C77" s="165">
        <f>SUM(C78:C80)</f>
        <v>1</v>
      </c>
      <c r="D77" s="166">
        <f>(C77/(C$116/100))%</f>
        <v>1.3333333333333333E-3</v>
      </c>
    </row>
    <row r="78" spans="2:4" ht="21" x14ac:dyDescent="0.25">
      <c r="B78" s="162" t="s">
        <v>99</v>
      </c>
      <c r="C78" s="163">
        <v>0</v>
      </c>
      <c r="D78" s="25">
        <f>(C78/(C$77/100))%</f>
        <v>0</v>
      </c>
    </row>
    <row r="79" spans="2:4" ht="21" x14ac:dyDescent="0.25">
      <c r="B79" s="156" t="s">
        <v>100</v>
      </c>
      <c r="C79" s="161">
        <v>0</v>
      </c>
      <c r="D79" s="25">
        <f t="shared" ref="D79:D80" si="14">(C79/(C$77/100))%</f>
        <v>0</v>
      </c>
    </row>
    <row r="80" spans="2:4" ht="21.75" thickBot="1" x14ac:dyDescent="0.3">
      <c r="B80" s="168" t="s">
        <v>106</v>
      </c>
      <c r="C80" s="169">
        <v>1</v>
      </c>
      <c r="D80" s="25">
        <f t="shared" si="14"/>
        <v>1</v>
      </c>
    </row>
    <row r="81" spans="2:4" ht="24" thickBot="1" x14ac:dyDescent="0.3">
      <c r="B81" s="164" t="s">
        <v>25</v>
      </c>
      <c r="C81" s="165">
        <f>SUM(C82:C84)</f>
        <v>1</v>
      </c>
      <c r="D81" s="166">
        <f>(C81/(C$116/100))%</f>
        <v>1.3333333333333333E-3</v>
      </c>
    </row>
    <row r="82" spans="2:4" ht="21" x14ac:dyDescent="0.25">
      <c r="B82" s="162" t="s">
        <v>99</v>
      </c>
      <c r="C82" s="163">
        <v>0</v>
      </c>
      <c r="D82" s="25">
        <f>(C82/(C$81/100))%</f>
        <v>0</v>
      </c>
    </row>
    <row r="83" spans="2:4" ht="21" x14ac:dyDescent="0.25">
      <c r="B83" s="156" t="s">
        <v>100</v>
      </c>
      <c r="C83" s="161">
        <v>1</v>
      </c>
      <c r="D83" s="25">
        <f t="shared" ref="D83:D84" si="15">(C83/(C$81/100))%</f>
        <v>1</v>
      </c>
    </row>
    <row r="84" spans="2:4" ht="21.75" thickBot="1" x14ac:dyDescent="0.3">
      <c r="B84" s="168" t="s">
        <v>106</v>
      </c>
      <c r="C84" s="169">
        <v>0</v>
      </c>
      <c r="D84" s="25">
        <f t="shared" si="15"/>
        <v>0</v>
      </c>
    </row>
    <row r="85" spans="2:4" ht="24" thickBot="1" x14ac:dyDescent="0.3">
      <c r="B85" s="164" t="s">
        <v>28</v>
      </c>
      <c r="C85" s="165">
        <f>SUM(C86:C88)</f>
        <v>1</v>
      </c>
      <c r="D85" s="166">
        <f>(C85/(C$116/100))%</f>
        <v>1.3333333333333333E-3</v>
      </c>
    </row>
    <row r="86" spans="2:4" ht="21" x14ac:dyDescent="0.25">
      <c r="B86" s="162" t="s">
        <v>99</v>
      </c>
      <c r="C86" s="163">
        <v>1</v>
      </c>
      <c r="D86" s="25">
        <f>(C86/(C$85/100))%</f>
        <v>1</v>
      </c>
    </row>
    <row r="87" spans="2:4" ht="21" x14ac:dyDescent="0.25">
      <c r="B87" s="156" t="s">
        <v>100</v>
      </c>
      <c r="C87" s="161">
        <v>0</v>
      </c>
      <c r="D87" s="25">
        <f t="shared" ref="D87:D88" si="16">(C87/(C$85/100))%</f>
        <v>0</v>
      </c>
    </row>
    <row r="88" spans="2:4" ht="21.75" thickBot="1" x14ac:dyDescent="0.3">
      <c r="B88" s="168" t="s">
        <v>106</v>
      </c>
      <c r="C88" s="169">
        <v>0</v>
      </c>
      <c r="D88" s="25">
        <f t="shared" si="16"/>
        <v>0</v>
      </c>
    </row>
    <row r="89" spans="2:4" ht="24" thickBot="1" x14ac:dyDescent="0.3">
      <c r="B89" s="164" t="s">
        <v>30</v>
      </c>
      <c r="C89" s="165">
        <f>SUM(C90:C92)</f>
        <v>1</v>
      </c>
      <c r="D89" s="166">
        <f>(C89/(C$116/100))%</f>
        <v>1.3333333333333333E-3</v>
      </c>
    </row>
    <row r="90" spans="2:4" ht="21" x14ac:dyDescent="0.25">
      <c r="B90" s="162" t="s">
        <v>99</v>
      </c>
      <c r="C90" s="163">
        <v>1</v>
      </c>
      <c r="D90" s="25">
        <f>(C90/(C$89/100))%</f>
        <v>1</v>
      </c>
    </row>
    <row r="91" spans="2:4" ht="21" x14ac:dyDescent="0.25">
      <c r="B91" s="156" t="s">
        <v>100</v>
      </c>
      <c r="C91" s="161">
        <v>0</v>
      </c>
      <c r="D91" s="25">
        <f t="shared" ref="D91:D92" si="17">(C91/(C$89/100))%</f>
        <v>0</v>
      </c>
    </row>
    <row r="92" spans="2:4" ht="21.75" thickBot="1" x14ac:dyDescent="0.3">
      <c r="B92" s="168" t="s">
        <v>106</v>
      </c>
      <c r="C92" s="169">
        <v>0</v>
      </c>
      <c r="D92" s="25">
        <f t="shared" si="17"/>
        <v>0</v>
      </c>
    </row>
    <row r="93" spans="2:4" ht="24" thickBot="1" x14ac:dyDescent="0.3">
      <c r="B93" s="164" t="s">
        <v>31</v>
      </c>
      <c r="C93" s="165">
        <f>SUM(C94:C96)</f>
        <v>1</v>
      </c>
      <c r="D93" s="166">
        <f>(C93/(C$116/100))%</f>
        <v>1.3333333333333333E-3</v>
      </c>
    </row>
    <row r="94" spans="2:4" ht="21" x14ac:dyDescent="0.25">
      <c r="B94" s="162" t="s">
        <v>99</v>
      </c>
      <c r="C94" s="163">
        <v>1</v>
      </c>
      <c r="D94" s="25">
        <f>(C94/(C$93/100))%</f>
        <v>1</v>
      </c>
    </row>
    <row r="95" spans="2:4" ht="21" x14ac:dyDescent="0.25">
      <c r="B95" s="156" t="s">
        <v>100</v>
      </c>
      <c r="C95" s="161">
        <v>0</v>
      </c>
      <c r="D95" s="25">
        <f t="shared" ref="D95:D96" si="18">(C95/(C$93/100))%</f>
        <v>0</v>
      </c>
    </row>
    <row r="96" spans="2:4" ht="21.75" thickBot="1" x14ac:dyDescent="0.3">
      <c r="B96" s="168" t="s">
        <v>106</v>
      </c>
      <c r="C96" s="169">
        <v>0</v>
      </c>
      <c r="D96" s="178">
        <f t="shared" si="18"/>
        <v>0</v>
      </c>
    </row>
    <row r="97" spans="2:4" ht="24" thickBot="1" x14ac:dyDescent="0.3">
      <c r="B97" s="164" t="s">
        <v>32</v>
      </c>
      <c r="C97" s="165">
        <f>SUM(C98:C100)</f>
        <v>1</v>
      </c>
      <c r="D97" s="166">
        <f>(C97/(C$116/100))%</f>
        <v>1.3333333333333333E-3</v>
      </c>
    </row>
    <row r="98" spans="2:4" ht="21" x14ac:dyDescent="0.25">
      <c r="B98" s="162" t="s">
        <v>99</v>
      </c>
      <c r="C98" s="163">
        <v>0</v>
      </c>
      <c r="D98" s="25">
        <f>(C98/(C$97/100))%</f>
        <v>0</v>
      </c>
    </row>
    <row r="99" spans="2:4" ht="21" x14ac:dyDescent="0.25">
      <c r="B99" s="156" t="s">
        <v>100</v>
      </c>
      <c r="C99" s="161">
        <v>1</v>
      </c>
      <c r="D99" s="25">
        <f t="shared" ref="D99:D100" si="19">(C99/(C$97/100))%</f>
        <v>1</v>
      </c>
    </row>
    <row r="100" spans="2:4" ht="21.75" thickBot="1" x14ac:dyDescent="0.3">
      <c r="B100" s="168" t="s">
        <v>106</v>
      </c>
      <c r="C100" s="169">
        <v>0</v>
      </c>
      <c r="D100" s="25">
        <f t="shared" si="19"/>
        <v>0</v>
      </c>
    </row>
    <row r="101" spans="2:4" ht="24" thickBot="1" x14ac:dyDescent="0.3">
      <c r="B101" s="164" t="s">
        <v>33</v>
      </c>
      <c r="C101" s="165">
        <f>SUM(C102:C104)</f>
        <v>1</v>
      </c>
      <c r="D101" s="166">
        <f>(C101/(C$116/100))%</f>
        <v>1.3333333333333333E-3</v>
      </c>
    </row>
    <row r="102" spans="2:4" ht="21" x14ac:dyDescent="0.25">
      <c r="B102" s="162" t="s">
        <v>99</v>
      </c>
      <c r="C102" s="163">
        <v>1</v>
      </c>
      <c r="D102" s="25">
        <f>(C102/(C$101/100))%</f>
        <v>1</v>
      </c>
    </row>
    <row r="103" spans="2:4" ht="21" x14ac:dyDescent="0.25">
      <c r="B103" s="156" t="s">
        <v>100</v>
      </c>
      <c r="C103" s="161">
        <v>0</v>
      </c>
      <c r="D103" s="25">
        <f t="shared" ref="D103:D104" si="20">(C103/(C$101/100))%</f>
        <v>0</v>
      </c>
    </row>
    <row r="104" spans="2:4" ht="21.75" thickBot="1" x14ac:dyDescent="0.3">
      <c r="B104" s="168" t="s">
        <v>106</v>
      </c>
      <c r="C104" s="169">
        <v>0</v>
      </c>
      <c r="D104" s="25">
        <f t="shared" si="20"/>
        <v>0</v>
      </c>
    </row>
    <row r="105" spans="2:4" ht="24" thickBot="1" x14ac:dyDescent="0.3">
      <c r="B105" s="164" t="s">
        <v>34</v>
      </c>
      <c r="C105" s="165">
        <f>C106+C108</f>
        <v>1</v>
      </c>
      <c r="D105" s="166">
        <f>(C105/(C$116/100))%</f>
        <v>1.3333333333333333E-3</v>
      </c>
    </row>
    <row r="106" spans="2:4" ht="21" x14ac:dyDescent="0.25">
      <c r="B106" s="162" t="s">
        <v>99</v>
      </c>
      <c r="C106" s="163">
        <v>1</v>
      </c>
      <c r="D106" s="25">
        <f>(C106/(C$105/100))%</f>
        <v>1</v>
      </c>
    </row>
    <row r="107" spans="2:4" ht="21" x14ac:dyDescent="0.25">
      <c r="B107" s="156" t="s">
        <v>100</v>
      </c>
      <c r="C107" s="161">
        <v>0</v>
      </c>
      <c r="D107" s="25">
        <f t="shared" ref="D107:D108" si="21">(C107/(C$105/100))%</f>
        <v>0</v>
      </c>
    </row>
    <row r="108" spans="2:4" ht="21.75" thickBot="1" x14ac:dyDescent="0.3">
      <c r="B108" s="168" t="s">
        <v>106</v>
      </c>
      <c r="C108" s="169">
        <v>0</v>
      </c>
      <c r="D108" s="25">
        <f t="shared" si="21"/>
        <v>0</v>
      </c>
    </row>
    <row r="109" spans="2:4" ht="24" thickBot="1" x14ac:dyDescent="0.3">
      <c r="B109" s="164" t="s">
        <v>27</v>
      </c>
      <c r="C109" s="165">
        <f>C101+C97+C93+C89+C85+C81+C77+C65+C69+C73+C105</f>
        <v>16</v>
      </c>
      <c r="D109" s="166">
        <f>(C109/(C$116/100))%</f>
        <v>2.1333333333333333E-2</v>
      </c>
    </row>
    <row r="110" spans="2:4" ht="21" x14ac:dyDescent="0.25">
      <c r="B110" s="162" t="s">
        <v>99</v>
      </c>
      <c r="C110" s="163">
        <f>C106+C102+C98+C94+C90+C66+C70+C74+C78+C82+C86</f>
        <v>6</v>
      </c>
      <c r="D110" s="25">
        <f>(C110/(C$109/100))%</f>
        <v>0.375</v>
      </c>
    </row>
    <row r="111" spans="2:4" ht="21" x14ac:dyDescent="0.25">
      <c r="B111" s="156" t="s">
        <v>100</v>
      </c>
      <c r="C111" s="161">
        <f t="shared" ref="C111:C112" si="22">C107+C103+C99+C95+C91+C67+C71+C75+C79+C83+C87</f>
        <v>5</v>
      </c>
      <c r="D111" s="25">
        <f t="shared" ref="D111:D112" si="23">(C111/(C$109/100))%</f>
        <v>0.3125</v>
      </c>
    </row>
    <row r="112" spans="2:4" ht="21.75" thickBot="1" x14ac:dyDescent="0.3">
      <c r="B112" s="168" t="s">
        <v>106</v>
      </c>
      <c r="C112" s="169">
        <f t="shared" si="22"/>
        <v>5</v>
      </c>
      <c r="D112" s="178">
        <f t="shared" si="23"/>
        <v>0.3125</v>
      </c>
    </row>
    <row r="113" spans="2:14" ht="24" thickBot="1" x14ac:dyDescent="0.3">
      <c r="B113" s="179" t="s">
        <v>99</v>
      </c>
      <c r="C113" s="180">
        <f>C106+C102+C98+C94+C90+C86+C82+C78+C74+C70+C66+C62+C58+C54+C50+C46+C42+C38+C34+C30+C26+C22</f>
        <v>449</v>
      </c>
      <c r="D113" s="181">
        <f>(C113/(C$116/100))%</f>
        <v>0.59866666666666668</v>
      </c>
    </row>
    <row r="114" spans="2:14" ht="24" thickBot="1" x14ac:dyDescent="0.3">
      <c r="B114" s="182" t="s">
        <v>100</v>
      </c>
      <c r="C114" s="183">
        <f t="shared" ref="C114" si="24">C107+C103+C99+C95+C91+C87+C83+C79+C75+C71+C67+C63+C59+C55+C51+C47+C43+C39+C35+C31+C27+C23</f>
        <v>150</v>
      </c>
      <c r="D114" s="181">
        <f t="shared" ref="D114:D115" si="25">(C114/(C$116/100))%</f>
        <v>0.2</v>
      </c>
    </row>
    <row r="115" spans="2:14" ht="24" thickBot="1" x14ac:dyDescent="0.3">
      <c r="B115" s="179" t="s">
        <v>106</v>
      </c>
      <c r="C115" s="180">
        <f>C108+C104+C100+C96+C92+C88+C84+C80+C76+C72+C68+C64+C60+C56+C52+C48+C44+C40+C36+C32+C28+C24</f>
        <v>151</v>
      </c>
      <c r="D115" s="181">
        <f t="shared" si="25"/>
        <v>0.20133333333333334</v>
      </c>
    </row>
    <row r="116" spans="2:14" ht="21.75" thickBot="1" x14ac:dyDescent="0.3">
      <c r="B116" s="32" t="s">
        <v>29</v>
      </c>
      <c r="C116" s="33">
        <f>C21+C25+C29+C33+C37+C41+C45+C49+C53+C57+C61+C109</f>
        <v>750</v>
      </c>
      <c r="D116" s="34">
        <f>D21+D25+D29+D33+D37+D41+D45+D49+D53+D57+D61+D109</f>
        <v>1.0000000000000002</v>
      </c>
    </row>
    <row r="118" spans="2:14" ht="15.75" thickBot="1" x14ac:dyDescent="0.3"/>
    <row r="119" spans="2:14" ht="97.5" customHeight="1" thickBot="1" x14ac:dyDescent="0.3">
      <c r="B119" s="214" t="s">
        <v>247</v>
      </c>
      <c r="C119" s="215"/>
    </row>
    <row r="120" spans="2:14" ht="24" thickBot="1" x14ac:dyDescent="0.4">
      <c r="B120" s="56"/>
      <c r="C120" s="56"/>
    </row>
    <row r="121" spans="2:14" ht="21.75" thickBot="1" x14ac:dyDescent="0.3">
      <c r="B121" s="57" t="s">
        <v>8</v>
      </c>
      <c r="C121" s="7" t="s">
        <v>49</v>
      </c>
    </row>
    <row r="122" spans="2:14" ht="193.5" customHeight="1" thickBot="1" x14ac:dyDescent="0.3">
      <c r="B122" s="58" t="s">
        <v>9</v>
      </c>
      <c r="C122" s="11" t="s">
        <v>242</v>
      </c>
    </row>
    <row r="123" spans="2:14" ht="185.25" customHeight="1" thickBot="1" x14ac:dyDescent="0.3">
      <c r="B123" s="42" t="s">
        <v>48</v>
      </c>
      <c r="C123" s="43" t="s">
        <v>245</v>
      </c>
    </row>
    <row r="126" spans="2:14" ht="15.75" thickBot="1" x14ac:dyDescent="0.3"/>
    <row r="127" spans="2:14" ht="24" thickBot="1" x14ac:dyDescent="0.4">
      <c r="B127" s="23" t="s">
        <v>142</v>
      </c>
      <c r="C127" s="221" t="s">
        <v>39</v>
      </c>
      <c r="D127" s="222"/>
      <c r="E127" s="222"/>
      <c r="F127" s="222"/>
      <c r="G127" s="222"/>
      <c r="H127" s="222"/>
      <c r="I127" s="222"/>
      <c r="J127" s="222"/>
      <c r="K127" s="222"/>
      <c r="L127" s="222"/>
      <c r="M127" s="222"/>
      <c r="N127" s="223"/>
    </row>
    <row r="128" spans="2:14" ht="24" thickBot="1" x14ac:dyDescent="0.3">
      <c r="C128" s="224" t="s">
        <v>36</v>
      </c>
      <c r="D128" s="225"/>
      <c r="E128" s="225"/>
      <c r="F128" s="225"/>
      <c r="G128" s="225"/>
      <c r="H128" s="225"/>
      <c r="I128" s="225"/>
      <c r="J128" s="225"/>
      <c r="K128" s="225"/>
      <c r="L128" s="225"/>
      <c r="M128" s="225"/>
      <c r="N128" s="223"/>
    </row>
    <row r="129" spans="2:14" ht="24" thickBot="1" x14ac:dyDescent="0.3">
      <c r="C129" s="13" t="s">
        <v>12</v>
      </c>
      <c r="D129" s="13" t="s">
        <v>11</v>
      </c>
      <c r="E129" s="13" t="s">
        <v>13</v>
      </c>
      <c r="F129" s="13" t="s">
        <v>15</v>
      </c>
      <c r="G129" s="13" t="s">
        <v>16</v>
      </c>
      <c r="H129" s="13" t="s">
        <v>14</v>
      </c>
      <c r="I129" s="13" t="s">
        <v>17</v>
      </c>
      <c r="J129" s="13" t="s">
        <v>18</v>
      </c>
      <c r="K129" s="13" t="s">
        <v>19</v>
      </c>
      <c r="L129" s="13" t="s">
        <v>20</v>
      </c>
      <c r="M129" s="13" t="s">
        <v>21</v>
      </c>
      <c r="N129" s="13" t="s">
        <v>27</v>
      </c>
    </row>
    <row r="130" spans="2:14" ht="21" x14ac:dyDescent="0.25">
      <c r="B130" s="158" t="s">
        <v>99</v>
      </c>
      <c r="C130" s="157">
        <f>(C22/(C$116/100))%</f>
        <v>0.312</v>
      </c>
      <c r="D130" s="25">
        <f>(C26/(C$116/100))%</f>
        <v>7.7333333333333337E-2</v>
      </c>
      <c r="E130" s="25">
        <f>(C30/(C$116/100))%</f>
        <v>8.6666666666666656E-2</v>
      </c>
      <c r="F130" s="25">
        <f>(C34/(C$116/100))%</f>
        <v>3.8666666666666669E-2</v>
      </c>
      <c r="G130" s="25">
        <f>(C38/(C$116/100))%</f>
        <v>5.0666666666666665E-2</v>
      </c>
      <c r="H130" s="25">
        <f>(C42/(C$116/100))%</f>
        <v>1.0666666666666666E-2</v>
      </c>
      <c r="I130" s="25">
        <f>(C46/(C$116/100))%</f>
        <v>0</v>
      </c>
      <c r="J130" s="25">
        <f>(C50/(C$116/100))%</f>
        <v>2.6666666666666666E-3</v>
      </c>
      <c r="K130" s="25">
        <f>(C54/(C$116/100))%</f>
        <v>1.3333333333333333E-3</v>
      </c>
      <c r="L130" s="25">
        <f>(C58/(C$116/100))%</f>
        <v>8.0000000000000002E-3</v>
      </c>
      <c r="M130" s="25">
        <f>(C62/(C$116/100))%</f>
        <v>2.6666666666666666E-3</v>
      </c>
      <c r="N130" s="25">
        <f>(C110/(C$116/100))%</f>
        <v>8.0000000000000002E-3</v>
      </c>
    </row>
    <row r="131" spans="2:14" ht="21" x14ac:dyDescent="0.25">
      <c r="B131" s="159" t="s">
        <v>100</v>
      </c>
      <c r="C131" s="157">
        <f t="shared" ref="C131:C132" si="26">(C23/(C$116/100))%</f>
        <v>1.2E-2</v>
      </c>
      <c r="D131" s="25">
        <f t="shared" ref="D131:D132" si="27">(C27/(C$116/100))%</f>
        <v>4.533333333333333E-2</v>
      </c>
      <c r="E131" s="25">
        <f t="shared" ref="E131:E132" si="28">(C31/(C$116/100))%</f>
        <v>2.6666666666666666E-3</v>
      </c>
      <c r="F131" s="25">
        <f t="shared" ref="F131:F132" si="29">(C35/(C$116/100))%</f>
        <v>1.7333333333333333E-2</v>
      </c>
      <c r="G131" s="25">
        <f t="shared" ref="G131:G132" si="30">(C39/(C$116/100))%</f>
        <v>5.3333333333333332E-3</v>
      </c>
      <c r="H131" s="25">
        <f t="shared" ref="H131:H132" si="31">(C43/(C$116/100))%</f>
        <v>4.2666666666666665E-2</v>
      </c>
      <c r="I131" s="25">
        <f t="shared" ref="I131:I132" si="32">(C47/(C$116/100))%</f>
        <v>1.3333333333333333E-3</v>
      </c>
      <c r="J131" s="25">
        <f t="shared" ref="J131:J132" si="33">(C51/(C$116/100))%</f>
        <v>4.533333333333333E-2</v>
      </c>
      <c r="K131" s="25">
        <f t="shared" ref="K131:K132" si="34">(C55/(C$116/100))%</f>
        <v>1.3333333333333333E-3</v>
      </c>
      <c r="L131" s="25">
        <f t="shared" ref="L131:L132" si="35">(C59/(C$116/100))%</f>
        <v>8.0000000000000002E-3</v>
      </c>
      <c r="M131" s="25">
        <f t="shared" ref="M131:M132" si="36">(C63/(C$116/100))%</f>
        <v>1.2E-2</v>
      </c>
      <c r="N131" s="25">
        <f t="shared" ref="N131:N132" si="37">(C111/(C$116/100))%</f>
        <v>6.6666666666666662E-3</v>
      </c>
    </row>
    <row r="132" spans="2:14" ht="21.75" thickBot="1" x14ac:dyDescent="0.3">
      <c r="B132" s="160" t="s">
        <v>106</v>
      </c>
      <c r="C132" s="157">
        <f t="shared" si="26"/>
        <v>6.6666666666666662E-3</v>
      </c>
      <c r="D132" s="25">
        <f t="shared" si="27"/>
        <v>8.6666666666666656E-2</v>
      </c>
      <c r="E132" s="25">
        <f t="shared" si="28"/>
        <v>8.0000000000000002E-3</v>
      </c>
      <c r="F132" s="25">
        <f t="shared" si="29"/>
        <v>5.3333333333333332E-3</v>
      </c>
      <c r="G132" s="25">
        <f t="shared" si="30"/>
        <v>0</v>
      </c>
      <c r="H132" s="25">
        <f t="shared" si="31"/>
        <v>0</v>
      </c>
      <c r="I132" s="25">
        <f t="shared" si="32"/>
        <v>4.6666666666666669E-2</v>
      </c>
      <c r="J132" s="25">
        <f t="shared" si="33"/>
        <v>0</v>
      </c>
      <c r="K132" s="25">
        <f t="shared" si="34"/>
        <v>3.8666666666666669E-2</v>
      </c>
      <c r="L132" s="25">
        <f t="shared" si="35"/>
        <v>2.6666666666666666E-3</v>
      </c>
      <c r="M132" s="25">
        <f t="shared" si="36"/>
        <v>0</v>
      </c>
      <c r="N132" s="25">
        <f t="shared" si="37"/>
        <v>6.6666666666666662E-3</v>
      </c>
    </row>
    <row r="133" spans="2:14" ht="24" thickBot="1" x14ac:dyDescent="0.3">
      <c r="B133" s="155" t="s">
        <v>37</v>
      </c>
      <c r="C133" s="28">
        <f t="shared" ref="C133:N133" si="38">SUM(C130:C132)</f>
        <v>0.33066666666666666</v>
      </c>
      <c r="D133" s="28">
        <f t="shared" si="38"/>
        <v>0.20933333333333332</v>
      </c>
      <c r="E133" s="28">
        <f t="shared" si="38"/>
        <v>9.7333333333333327E-2</v>
      </c>
      <c r="F133" s="28">
        <f t="shared" si="38"/>
        <v>6.1333333333333337E-2</v>
      </c>
      <c r="G133" s="28">
        <f t="shared" si="38"/>
        <v>5.6000000000000001E-2</v>
      </c>
      <c r="H133" s="28">
        <f t="shared" si="38"/>
        <v>5.333333333333333E-2</v>
      </c>
      <c r="I133" s="28">
        <f t="shared" si="38"/>
        <v>4.8000000000000001E-2</v>
      </c>
      <c r="J133" s="28">
        <f t="shared" si="38"/>
        <v>4.7999999999999994E-2</v>
      </c>
      <c r="K133" s="28">
        <f t="shared" si="38"/>
        <v>4.1333333333333333E-2</v>
      </c>
      <c r="L133" s="28">
        <f t="shared" si="38"/>
        <v>1.8666666666666668E-2</v>
      </c>
      <c r="M133" s="28">
        <f t="shared" si="38"/>
        <v>1.4666666666666666E-2</v>
      </c>
      <c r="N133" s="28">
        <f t="shared" si="38"/>
        <v>2.1333333333333333E-2</v>
      </c>
    </row>
  </sheetData>
  <mergeCells count="5">
    <mergeCell ref="H4:H5"/>
    <mergeCell ref="B9:D9"/>
    <mergeCell ref="B119:C119"/>
    <mergeCell ref="C127:N127"/>
    <mergeCell ref="C128:N128"/>
  </mergeCells>
  <dataValidations count="2">
    <dataValidation type="list" allowBlank="1" showInputMessage="1" showErrorMessage="1" promptTitle="VALORES POSIBLES ASIGNADOR IOT" sqref="F5" xr:uid="{CE128DD0-A255-4F12-AD96-CD6EFF02E82F}">
      <formula1>"ALTO,BAJO,NINGUNO"</formula1>
    </dataValidation>
    <dataValidation allowBlank="1" showInputMessage="1" showErrorMessage="1" promptTitle="VALORES POSIBLES ASIGNADOR IOT" sqref="F4" xr:uid="{FBDADF70-81DF-48C2-9342-6231EEF53EEA}"/>
  </dataValidations>
  <hyperlinks>
    <hyperlink ref="F4" r:id="rId1" display="cve@mitre.org/cve@cert.org.tw" xr:uid="{CAF2B01B-F8C5-4F66-8FB4-2B3BDEF5334C}"/>
    <hyperlink ref="F5" r:id="rId2" display="cve@mitre.org/cve@cert.org.tw" xr:uid="{AF570CDA-72E4-460D-8A5C-F196C59B1215}"/>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77450-5474-4716-9945-BF12EF7DDB07}">
  <dimension ref="B2:N133"/>
  <sheetViews>
    <sheetView topLeftCell="C133" zoomScale="50" zoomScaleNormal="50" workbookViewId="0">
      <selection activeCell="E152" sqref="E152"/>
    </sheetView>
  </sheetViews>
  <sheetFormatPr baseColWidth="10" defaultRowHeight="15" x14ac:dyDescent="0.25"/>
  <cols>
    <col min="2" max="2" width="101.5703125" customWidth="1"/>
    <col min="3" max="3" width="113.5703125" customWidth="1"/>
    <col min="4" max="4" width="88.42578125" customWidth="1"/>
    <col min="5" max="5" width="77.28515625" customWidth="1"/>
    <col min="6" max="6" width="62.85546875" customWidth="1"/>
    <col min="7" max="7" width="82" customWidth="1"/>
    <col min="8" max="8" width="87.28515625" customWidth="1"/>
    <col min="9" max="9" width="79.7109375" customWidth="1"/>
    <col min="10" max="10" width="59.28515625" customWidth="1"/>
    <col min="11" max="11" width="62.28515625" customWidth="1"/>
    <col min="12" max="12" width="64.57031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38" t="s">
        <v>5</v>
      </c>
      <c r="C4" s="1" t="s">
        <v>5</v>
      </c>
      <c r="D4" s="39" t="s">
        <v>6</v>
      </c>
      <c r="E4" s="40" t="s">
        <v>7</v>
      </c>
      <c r="F4" s="41" t="s">
        <v>44</v>
      </c>
      <c r="G4" s="95" t="s">
        <v>110</v>
      </c>
      <c r="H4" s="216" t="s">
        <v>248</v>
      </c>
    </row>
    <row r="5" spans="2:8" ht="280.5" customHeight="1" thickTop="1" thickBot="1" x14ac:dyDescent="0.3">
      <c r="B5" s="38" t="s">
        <v>132</v>
      </c>
      <c r="C5" s="1" t="s">
        <v>133</v>
      </c>
      <c r="D5" s="39" t="s">
        <v>134</v>
      </c>
      <c r="E5" s="40" t="s">
        <v>7</v>
      </c>
      <c r="F5" s="41" t="s">
        <v>99</v>
      </c>
      <c r="G5" s="49" t="s">
        <v>135</v>
      </c>
      <c r="H5" s="217"/>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49</v>
      </c>
      <c r="D11" s="8"/>
    </row>
    <row r="12" spans="2:8" ht="224.25" customHeight="1" thickBot="1" x14ac:dyDescent="0.4">
      <c r="B12" s="10" t="s">
        <v>9</v>
      </c>
      <c r="C12" s="11" t="s">
        <v>249</v>
      </c>
      <c r="D12" s="9"/>
    </row>
    <row r="13" spans="2:8" ht="207.75" customHeight="1" thickBot="1" x14ac:dyDescent="0.3">
      <c r="B13" s="42" t="s">
        <v>48</v>
      </c>
      <c r="C13" s="43" t="s">
        <v>250</v>
      </c>
    </row>
    <row r="19" spans="2:4" ht="15.75" thickBot="1" x14ac:dyDescent="0.3"/>
    <row r="20" spans="2:4" ht="47.25" thickBot="1" x14ac:dyDescent="0.3">
      <c r="B20" s="50" t="s">
        <v>251</v>
      </c>
      <c r="C20" s="51" t="s">
        <v>10</v>
      </c>
      <c r="D20" s="52" t="s">
        <v>54</v>
      </c>
    </row>
    <row r="21" spans="2:4" ht="24" thickBot="1" x14ac:dyDescent="0.3">
      <c r="B21" s="164" t="s">
        <v>12</v>
      </c>
      <c r="C21" s="165">
        <f>SUM(C22:C24)</f>
        <v>248</v>
      </c>
      <c r="D21" s="166">
        <f>(C21/(C$116/100))%</f>
        <v>0.33066666666666672</v>
      </c>
    </row>
    <row r="22" spans="2:4" ht="21" x14ac:dyDescent="0.25">
      <c r="B22" s="162" t="s">
        <v>99</v>
      </c>
      <c r="C22" s="163">
        <v>219</v>
      </c>
      <c r="D22" s="150">
        <f>(C22/(C$21/100))%</f>
        <v>0.88306451612903236</v>
      </c>
    </row>
    <row r="23" spans="2:4" ht="21" x14ac:dyDescent="0.25">
      <c r="B23" s="156" t="s">
        <v>100</v>
      </c>
      <c r="C23" s="161">
        <v>23</v>
      </c>
      <c r="D23" s="125">
        <f t="shared" ref="D23:D24" si="0">(C23/(C$21/100))%</f>
        <v>9.2741935483870955E-2</v>
      </c>
    </row>
    <row r="24" spans="2:4" ht="21.75" thickBot="1" x14ac:dyDescent="0.3">
      <c r="B24" s="168" t="s">
        <v>106</v>
      </c>
      <c r="C24" s="169">
        <v>6</v>
      </c>
      <c r="D24" s="170">
        <f t="shared" si="0"/>
        <v>2.4193548387096774E-2</v>
      </c>
    </row>
    <row r="25" spans="2:4" ht="24" thickBot="1" x14ac:dyDescent="0.3">
      <c r="B25" s="164" t="s">
        <v>11</v>
      </c>
      <c r="C25" s="165">
        <f>SUM(C26:C28)</f>
        <v>157</v>
      </c>
      <c r="D25" s="166">
        <f>(C25/(C$116/100))%</f>
        <v>0.20933333333333334</v>
      </c>
    </row>
    <row r="26" spans="2:4" ht="21" x14ac:dyDescent="0.25">
      <c r="B26" s="162" t="s">
        <v>99</v>
      </c>
      <c r="C26" s="163">
        <v>44</v>
      </c>
      <c r="D26" s="25">
        <f>(C26/(C$25/100))%</f>
        <v>0.28025477707006369</v>
      </c>
    </row>
    <row r="27" spans="2:4" ht="21" x14ac:dyDescent="0.25">
      <c r="B27" s="156" t="s">
        <v>100</v>
      </c>
      <c r="C27" s="161">
        <v>43</v>
      </c>
      <c r="D27" s="25">
        <f t="shared" ref="D27:D28" si="1">(C27/(C$25/100))%</f>
        <v>0.27388535031847133</v>
      </c>
    </row>
    <row r="28" spans="2:4" ht="21.75" thickBot="1" x14ac:dyDescent="0.3">
      <c r="B28" s="168" t="s">
        <v>106</v>
      </c>
      <c r="C28" s="169">
        <v>70</v>
      </c>
      <c r="D28" s="25">
        <f t="shared" si="1"/>
        <v>0.44585987261146492</v>
      </c>
    </row>
    <row r="29" spans="2:4" ht="24" thickBot="1" x14ac:dyDescent="0.3">
      <c r="B29" s="164" t="s">
        <v>13</v>
      </c>
      <c r="C29" s="165">
        <f>SUM(C30:C32)</f>
        <v>73</v>
      </c>
      <c r="D29" s="166">
        <f>(C29/(C$116/100))%</f>
        <v>9.7333333333333327E-2</v>
      </c>
    </row>
    <row r="30" spans="2:4" ht="21" x14ac:dyDescent="0.25">
      <c r="B30" s="162" t="s">
        <v>99</v>
      </c>
      <c r="C30" s="163">
        <v>57</v>
      </c>
      <c r="D30" s="25">
        <f>(C30/(C$29/100))%</f>
        <v>0.78082191780821919</v>
      </c>
    </row>
    <row r="31" spans="2:4" ht="21" x14ac:dyDescent="0.25">
      <c r="B31" s="156" t="s">
        <v>100</v>
      </c>
      <c r="C31" s="161">
        <v>7</v>
      </c>
      <c r="D31" s="25">
        <f t="shared" ref="D31:D32" si="2">(C31/(C$29/100))%</f>
        <v>9.5890410958904118E-2</v>
      </c>
    </row>
    <row r="32" spans="2:4" ht="21.75" thickBot="1" x14ac:dyDescent="0.3">
      <c r="B32" s="168" t="s">
        <v>106</v>
      </c>
      <c r="C32" s="169">
        <v>9</v>
      </c>
      <c r="D32" s="25">
        <f t="shared" si="2"/>
        <v>0.12328767123287671</v>
      </c>
    </row>
    <row r="33" spans="2:4" ht="24" thickBot="1" x14ac:dyDescent="0.3">
      <c r="B33" s="164" t="s">
        <v>15</v>
      </c>
      <c r="C33" s="165">
        <f>SUM(C34:C36)</f>
        <v>46</v>
      </c>
      <c r="D33" s="166">
        <f>(C33/(C$116/100))%</f>
        <v>6.1333333333333337E-2</v>
      </c>
    </row>
    <row r="34" spans="2:4" ht="21" x14ac:dyDescent="0.25">
      <c r="B34" s="162" t="s">
        <v>99</v>
      </c>
      <c r="C34" s="163">
        <v>9</v>
      </c>
      <c r="D34" s="25">
        <f>(C34/(C$33/100))%</f>
        <v>0.19565217391304349</v>
      </c>
    </row>
    <row r="35" spans="2:4" ht="21" x14ac:dyDescent="0.25">
      <c r="B35" s="156" t="s">
        <v>100</v>
      </c>
      <c r="C35" s="161">
        <v>6</v>
      </c>
      <c r="D35" s="25">
        <f t="shared" ref="D35:D36" si="3">(C35/(C$33/100))%</f>
        <v>0.13043478260869565</v>
      </c>
    </row>
    <row r="36" spans="2:4" ht="21.75" thickBot="1" x14ac:dyDescent="0.3">
      <c r="B36" s="168" t="s">
        <v>106</v>
      </c>
      <c r="C36" s="169">
        <v>31</v>
      </c>
      <c r="D36" s="25">
        <f t="shared" si="3"/>
        <v>0.67391304347826075</v>
      </c>
    </row>
    <row r="37" spans="2:4" ht="24" thickBot="1" x14ac:dyDescent="0.3">
      <c r="B37" s="164" t="s">
        <v>16</v>
      </c>
      <c r="C37" s="165">
        <f>SUM(C38:C40)</f>
        <v>42</v>
      </c>
      <c r="D37" s="166">
        <f>(C37/(C$116/100))%</f>
        <v>5.5999999999999994E-2</v>
      </c>
    </row>
    <row r="38" spans="2:4" ht="21" x14ac:dyDescent="0.25">
      <c r="B38" s="162" t="s">
        <v>99</v>
      </c>
      <c r="C38" s="163">
        <v>32</v>
      </c>
      <c r="D38" s="25">
        <f>(C38/(C$37/100))%</f>
        <v>0.76190476190476186</v>
      </c>
    </row>
    <row r="39" spans="2:4" ht="21" x14ac:dyDescent="0.25">
      <c r="B39" s="156" t="s">
        <v>100</v>
      </c>
      <c r="C39" s="161">
        <v>9</v>
      </c>
      <c r="D39" s="25">
        <f t="shared" ref="D39:D40" si="4">(C39/(C$37/100))%</f>
        <v>0.2142857142857143</v>
      </c>
    </row>
    <row r="40" spans="2:4" ht="21.75" thickBot="1" x14ac:dyDescent="0.3">
      <c r="B40" s="168" t="s">
        <v>106</v>
      </c>
      <c r="C40" s="169">
        <v>1</v>
      </c>
      <c r="D40" s="25">
        <f t="shared" si="4"/>
        <v>2.3809523809523808E-2</v>
      </c>
    </row>
    <row r="41" spans="2:4" ht="24" thickBot="1" x14ac:dyDescent="0.3">
      <c r="B41" s="164" t="s">
        <v>14</v>
      </c>
      <c r="C41" s="165">
        <f>SUM(C42:C44)</f>
        <v>40</v>
      </c>
      <c r="D41" s="166">
        <f>(C41/(C$116/100))%</f>
        <v>5.333333333333333E-2</v>
      </c>
    </row>
    <row r="42" spans="2:4" ht="21" x14ac:dyDescent="0.25">
      <c r="B42" s="162" t="s">
        <v>99</v>
      </c>
      <c r="C42" s="163">
        <v>33</v>
      </c>
      <c r="D42" s="25">
        <f>(C42/(C$41/100))%</f>
        <v>0.82499999999999996</v>
      </c>
    </row>
    <row r="43" spans="2:4" ht="21" x14ac:dyDescent="0.25">
      <c r="B43" s="156" t="s">
        <v>100</v>
      </c>
      <c r="C43" s="161">
        <v>6</v>
      </c>
      <c r="D43" s="25">
        <f t="shared" ref="D43:D44" si="5">(C43/(C$41/100))%</f>
        <v>0.15</v>
      </c>
    </row>
    <row r="44" spans="2:4" ht="21.75" thickBot="1" x14ac:dyDescent="0.3">
      <c r="B44" s="168" t="s">
        <v>106</v>
      </c>
      <c r="C44" s="169">
        <v>1</v>
      </c>
      <c r="D44" s="25">
        <f t="shared" si="5"/>
        <v>2.5000000000000001E-2</v>
      </c>
    </row>
    <row r="45" spans="2:4" ht="24" thickBot="1" x14ac:dyDescent="0.3">
      <c r="B45" s="164" t="s">
        <v>17</v>
      </c>
      <c r="C45" s="165">
        <f>SUM(C46:C48)</f>
        <v>36</v>
      </c>
      <c r="D45" s="166">
        <f>(C45/(C$116/100))%</f>
        <v>4.8000000000000001E-2</v>
      </c>
    </row>
    <row r="46" spans="2:4" ht="21" x14ac:dyDescent="0.25">
      <c r="B46" s="162" t="s">
        <v>99</v>
      </c>
      <c r="C46" s="163">
        <v>0</v>
      </c>
      <c r="D46" s="25">
        <f>(C46/(C$45/100))%</f>
        <v>0</v>
      </c>
    </row>
    <row r="47" spans="2:4" ht="21" x14ac:dyDescent="0.25">
      <c r="B47" s="156" t="s">
        <v>100</v>
      </c>
      <c r="C47" s="161">
        <v>0</v>
      </c>
      <c r="D47" s="25">
        <f t="shared" ref="D47:D48" si="6">(C47/(C$45/100))%</f>
        <v>0</v>
      </c>
    </row>
    <row r="48" spans="2:4" ht="21.75" thickBot="1" x14ac:dyDescent="0.3">
      <c r="B48" s="168" t="s">
        <v>106</v>
      </c>
      <c r="C48" s="169">
        <v>36</v>
      </c>
      <c r="D48" s="25">
        <f t="shared" si="6"/>
        <v>1</v>
      </c>
    </row>
    <row r="49" spans="2:4" ht="24" thickBot="1" x14ac:dyDescent="0.3">
      <c r="B49" s="164" t="s">
        <v>18</v>
      </c>
      <c r="C49" s="165">
        <f>SUM(C50:C52)</f>
        <v>36</v>
      </c>
      <c r="D49" s="166">
        <f>(C49/(C$116/100))%</f>
        <v>4.8000000000000001E-2</v>
      </c>
    </row>
    <row r="50" spans="2:4" ht="21" x14ac:dyDescent="0.25">
      <c r="B50" s="162" t="s">
        <v>99</v>
      </c>
      <c r="C50" s="163">
        <v>2</v>
      </c>
      <c r="D50" s="25">
        <f>(C50/(C$49/100))%</f>
        <v>5.5555555555555552E-2</v>
      </c>
    </row>
    <row r="51" spans="2:4" ht="21" x14ac:dyDescent="0.25">
      <c r="B51" s="156" t="s">
        <v>100</v>
      </c>
      <c r="C51" s="161">
        <v>1</v>
      </c>
      <c r="D51" s="25">
        <f t="shared" ref="D51:D52" si="7">(C51/(C$49/100))%</f>
        <v>2.7777777777777776E-2</v>
      </c>
    </row>
    <row r="52" spans="2:4" ht="21.75" thickBot="1" x14ac:dyDescent="0.3">
      <c r="B52" s="168" t="s">
        <v>106</v>
      </c>
      <c r="C52" s="169">
        <v>33</v>
      </c>
      <c r="D52" s="25">
        <f t="shared" si="7"/>
        <v>0.91666666666666674</v>
      </c>
    </row>
    <row r="53" spans="2:4" ht="24" thickBot="1" x14ac:dyDescent="0.3">
      <c r="B53" s="164" t="s">
        <v>19</v>
      </c>
      <c r="C53" s="165">
        <f>SUM(C54:C56)</f>
        <v>31</v>
      </c>
      <c r="D53" s="166">
        <f>(C53/(C$116/100))%</f>
        <v>4.133333333333334E-2</v>
      </c>
    </row>
    <row r="54" spans="2:4" ht="21" x14ac:dyDescent="0.25">
      <c r="B54" s="172" t="s">
        <v>99</v>
      </c>
      <c r="C54" s="173">
        <v>22</v>
      </c>
      <c r="D54" s="184">
        <f>(C54/(C$53/100))%</f>
        <v>0.70967741935483875</v>
      </c>
    </row>
    <row r="55" spans="2:4" ht="21" x14ac:dyDescent="0.25">
      <c r="B55" s="175" t="s">
        <v>100</v>
      </c>
      <c r="C55" s="161">
        <v>3</v>
      </c>
      <c r="D55" s="167">
        <f t="shared" ref="D55:D56" si="8">(C55/(C$53/100))%</f>
        <v>9.6774193548387094E-2</v>
      </c>
    </row>
    <row r="56" spans="2:4" ht="21.75" thickBot="1" x14ac:dyDescent="0.3">
      <c r="B56" s="176" t="s">
        <v>106</v>
      </c>
      <c r="C56" s="177">
        <v>6</v>
      </c>
      <c r="D56" s="85">
        <f t="shared" si="8"/>
        <v>0.19354838709677419</v>
      </c>
    </row>
    <row r="57" spans="2:4" ht="24" thickBot="1" x14ac:dyDescent="0.3">
      <c r="B57" s="164" t="s">
        <v>20</v>
      </c>
      <c r="C57" s="165">
        <f>SUM(C58:C60)</f>
        <v>14</v>
      </c>
      <c r="D57" s="166">
        <f>(C57/(C$116/100))%</f>
        <v>1.8666666666666668E-2</v>
      </c>
    </row>
    <row r="58" spans="2:4" ht="21" x14ac:dyDescent="0.25">
      <c r="B58" s="162" t="s">
        <v>99</v>
      </c>
      <c r="C58" s="163">
        <v>6</v>
      </c>
      <c r="D58" s="25">
        <f>(C58/(C$57/100))%</f>
        <v>0.42857142857142855</v>
      </c>
    </row>
    <row r="59" spans="2:4" ht="21" x14ac:dyDescent="0.25">
      <c r="B59" s="156" t="s">
        <v>100</v>
      </c>
      <c r="C59" s="161">
        <v>4</v>
      </c>
      <c r="D59" s="25">
        <f t="shared" ref="D59:D60" si="9">(C59/(C$57/100))%</f>
        <v>0.2857142857142857</v>
      </c>
    </row>
    <row r="60" spans="2:4" ht="21.75" thickBot="1" x14ac:dyDescent="0.3">
      <c r="B60" s="168" t="s">
        <v>106</v>
      </c>
      <c r="C60" s="169">
        <v>4</v>
      </c>
      <c r="D60" s="25">
        <f t="shared" si="9"/>
        <v>0.2857142857142857</v>
      </c>
    </row>
    <row r="61" spans="2:4" ht="25.5" customHeight="1" thickBot="1" x14ac:dyDescent="0.3">
      <c r="B61" s="164" t="s">
        <v>21</v>
      </c>
      <c r="C61" s="165">
        <f>SUM(C62:C64)</f>
        <v>11</v>
      </c>
      <c r="D61" s="166">
        <f>(C61/(C$116/100))%</f>
        <v>1.4666666666666666E-2</v>
      </c>
    </row>
    <row r="62" spans="2:4" ht="25.5" customHeight="1" x14ac:dyDescent="0.25">
      <c r="B62" s="162" t="s">
        <v>99</v>
      </c>
      <c r="C62" s="163">
        <v>1</v>
      </c>
      <c r="D62" s="25">
        <f>(C62/(C$61/100))%</f>
        <v>9.0909090909090912E-2</v>
      </c>
    </row>
    <row r="63" spans="2:4" ht="25.5" customHeight="1" x14ac:dyDescent="0.25">
      <c r="B63" s="156" t="s">
        <v>100</v>
      </c>
      <c r="C63" s="161">
        <v>4</v>
      </c>
      <c r="D63" s="25">
        <f t="shared" ref="D63:D64" si="10">(C63/(C$61/100))%</f>
        <v>0.36363636363636365</v>
      </c>
    </row>
    <row r="64" spans="2:4" ht="25.5" customHeight="1" thickBot="1" x14ac:dyDescent="0.3">
      <c r="B64" s="168" t="s">
        <v>106</v>
      </c>
      <c r="C64" s="169">
        <v>6</v>
      </c>
      <c r="D64" s="25">
        <f t="shared" si="10"/>
        <v>0.54545454545454541</v>
      </c>
    </row>
    <row r="65" spans="2:4" ht="24" thickBot="1" x14ac:dyDescent="0.3">
      <c r="B65" s="164" t="s">
        <v>22</v>
      </c>
      <c r="C65" s="165">
        <f>SUM(C66:C68)</f>
        <v>4</v>
      </c>
      <c r="D65" s="166">
        <f>(C65/(C$116/100))%</f>
        <v>5.3333333333333332E-3</v>
      </c>
    </row>
    <row r="66" spans="2:4" ht="21" x14ac:dyDescent="0.25">
      <c r="B66" s="162" t="s">
        <v>99</v>
      </c>
      <c r="C66" s="163">
        <v>1</v>
      </c>
      <c r="D66" s="25">
        <f>(C66/(C$65/100))%</f>
        <v>0.25</v>
      </c>
    </row>
    <row r="67" spans="2:4" ht="21" x14ac:dyDescent="0.25">
      <c r="B67" s="156" t="s">
        <v>100</v>
      </c>
      <c r="C67" s="161">
        <v>2</v>
      </c>
      <c r="D67" s="25">
        <f t="shared" ref="D67:D68" si="11">(C67/(C$65/100))%</f>
        <v>0.5</v>
      </c>
    </row>
    <row r="68" spans="2:4" ht="21.75" thickBot="1" x14ac:dyDescent="0.3">
      <c r="B68" s="168" t="s">
        <v>106</v>
      </c>
      <c r="C68" s="169">
        <v>1</v>
      </c>
      <c r="D68" s="25">
        <f t="shared" si="11"/>
        <v>0.25</v>
      </c>
    </row>
    <row r="69" spans="2:4" ht="24" thickBot="1" x14ac:dyDescent="0.3">
      <c r="B69" s="164" t="s">
        <v>24</v>
      </c>
      <c r="C69" s="165">
        <f>SUM(C70:C72)</f>
        <v>2</v>
      </c>
      <c r="D69" s="166">
        <f>(C69/(C$116/100))%</f>
        <v>2.6666666666666666E-3</v>
      </c>
    </row>
    <row r="70" spans="2:4" ht="21" x14ac:dyDescent="0.25">
      <c r="B70" s="162" t="s">
        <v>99</v>
      </c>
      <c r="C70" s="163">
        <v>0</v>
      </c>
      <c r="D70" s="25">
        <f>(C70/(C$69/100))%</f>
        <v>0</v>
      </c>
    </row>
    <row r="71" spans="2:4" ht="21" x14ac:dyDescent="0.25">
      <c r="B71" s="156" t="s">
        <v>100</v>
      </c>
      <c r="C71" s="161">
        <v>1</v>
      </c>
      <c r="D71" s="25">
        <f t="shared" ref="D71:D72" si="12">(C71/(C$69/100))%</f>
        <v>0.5</v>
      </c>
    </row>
    <row r="72" spans="2:4" ht="21.75" thickBot="1" x14ac:dyDescent="0.3">
      <c r="B72" s="54" t="s">
        <v>106</v>
      </c>
      <c r="C72" s="14">
        <v>1</v>
      </c>
      <c r="D72" s="25">
        <f t="shared" si="12"/>
        <v>0.5</v>
      </c>
    </row>
    <row r="73" spans="2:4" ht="24" thickBot="1" x14ac:dyDescent="0.3">
      <c r="B73" s="164" t="s">
        <v>26</v>
      </c>
      <c r="C73" s="165">
        <f>SUM(C74:C76)</f>
        <v>2</v>
      </c>
      <c r="D73" s="166">
        <f>(C73/(C$116/100))%</f>
        <v>2.6666666666666666E-3</v>
      </c>
    </row>
    <row r="74" spans="2:4" ht="21" x14ac:dyDescent="0.25">
      <c r="B74" s="162" t="s">
        <v>99</v>
      </c>
      <c r="C74" s="163">
        <v>0</v>
      </c>
      <c r="D74" s="25">
        <f>(C74/(C$73/100))%</f>
        <v>0</v>
      </c>
    </row>
    <row r="75" spans="2:4" ht="21" x14ac:dyDescent="0.25">
      <c r="B75" s="156" t="s">
        <v>100</v>
      </c>
      <c r="C75" s="161">
        <v>0</v>
      </c>
      <c r="D75" s="167">
        <f t="shared" ref="D75:D76" si="13">(C75/(C$73/100))%</f>
        <v>0</v>
      </c>
    </row>
    <row r="76" spans="2:4" ht="21.75" thickBot="1" x14ac:dyDescent="0.3">
      <c r="B76" s="168" t="s">
        <v>106</v>
      </c>
      <c r="C76" s="169">
        <v>2</v>
      </c>
      <c r="D76" s="171">
        <f t="shared" si="13"/>
        <v>1</v>
      </c>
    </row>
    <row r="77" spans="2:4" ht="24" thickBot="1" x14ac:dyDescent="0.3">
      <c r="B77" s="164" t="s">
        <v>23</v>
      </c>
      <c r="C77" s="165">
        <f>SUM(C78:C80)</f>
        <v>1</v>
      </c>
      <c r="D77" s="166">
        <f>(C77/(C$116/100))%</f>
        <v>1.3333333333333333E-3</v>
      </c>
    </row>
    <row r="78" spans="2:4" ht="21" x14ac:dyDescent="0.25">
      <c r="B78" s="162" t="s">
        <v>99</v>
      </c>
      <c r="C78" s="163">
        <v>0</v>
      </c>
      <c r="D78" s="25">
        <f>(C78/(C$77/100))%</f>
        <v>0</v>
      </c>
    </row>
    <row r="79" spans="2:4" ht="21" x14ac:dyDescent="0.25">
      <c r="B79" s="156" t="s">
        <v>100</v>
      </c>
      <c r="C79" s="161">
        <v>0</v>
      </c>
      <c r="D79" s="25">
        <f t="shared" ref="D79:D80" si="14">(C79/(C$77/100))%</f>
        <v>0</v>
      </c>
    </row>
    <row r="80" spans="2:4" ht="21.75" thickBot="1" x14ac:dyDescent="0.3">
      <c r="B80" s="168" t="s">
        <v>106</v>
      </c>
      <c r="C80" s="169">
        <v>1</v>
      </c>
      <c r="D80" s="25">
        <f t="shared" si="14"/>
        <v>1</v>
      </c>
    </row>
    <row r="81" spans="2:4" ht="24" thickBot="1" x14ac:dyDescent="0.3">
      <c r="B81" s="164" t="s">
        <v>25</v>
      </c>
      <c r="C81" s="165">
        <f>SUM(C82:C84)</f>
        <v>1</v>
      </c>
      <c r="D81" s="166">
        <f>(C81/(C$116/100))%</f>
        <v>1.3333333333333333E-3</v>
      </c>
    </row>
    <row r="82" spans="2:4" ht="21" x14ac:dyDescent="0.25">
      <c r="B82" s="162" t="s">
        <v>99</v>
      </c>
      <c r="C82" s="163">
        <v>0</v>
      </c>
      <c r="D82" s="25">
        <f>(C82/(C$81/100))%</f>
        <v>0</v>
      </c>
    </row>
    <row r="83" spans="2:4" ht="21" x14ac:dyDescent="0.25">
      <c r="B83" s="156" t="s">
        <v>100</v>
      </c>
      <c r="C83" s="161">
        <v>0</v>
      </c>
      <c r="D83" s="25">
        <f t="shared" ref="D83:D84" si="15">(C83/(C$81/100))%</f>
        <v>0</v>
      </c>
    </row>
    <row r="84" spans="2:4" ht="21.75" thickBot="1" x14ac:dyDescent="0.3">
      <c r="B84" s="168" t="s">
        <v>106</v>
      </c>
      <c r="C84" s="169">
        <v>1</v>
      </c>
      <c r="D84" s="25">
        <f t="shared" si="15"/>
        <v>1</v>
      </c>
    </row>
    <row r="85" spans="2:4" ht="24" thickBot="1" x14ac:dyDescent="0.3">
      <c r="B85" s="164" t="s">
        <v>28</v>
      </c>
      <c r="C85" s="165">
        <f>SUM(C86:C88)</f>
        <v>1</v>
      </c>
      <c r="D85" s="166">
        <f>(C85/(C$116/100))%</f>
        <v>1.3333333333333333E-3</v>
      </c>
    </row>
    <row r="86" spans="2:4" ht="21" x14ac:dyDescent="0.25">
      <c r="B86" s="162" t="s">
        <v>99</v>
      </c>
      <c r="C86" s="163">
        <v>1</v>
      </c>
      <c r="D86" s="25">
        <f>(C86/(C$85/100))%</f>
        <v>1</v>
      </c>
    </row>
    <row r="87" spans="2:4" ht="21" x14ac:dyDescent="0.25">
      <c r="B87" s="156" t="s">
        <v>100</v>
      </c>
      <c r="C87" s="161">
        <v>0</v>
      </c>
      <c r="D87" s="25">
        <f t="shared" ref="D87:D88" si="16">(C87/(C$85/100))%</f>
        <v>0</v>
      </c>
    </row>
    <row r="88" spans="2:4" ht="21.75" thickBot="1" x14ac:dyDescent="0.3">
      <c r="B88" s="168" t="s">
        <v>106</v>
      </c>
      <c r="C88" s="169">
        <v>0</v>
      </c>
      <c r="D88" s="25">
        <f t="shared" si="16"/>
        <v>0</v>
      </c>
    </row>
    <row r="89" spans="2:4" ht="24" thickBot="1" x14ac:dyDescent="0.3">
      <c r="B89" s="164" t="s">
        <v>30</v>
      </c>
      <c r="C89" s="165">
        <f>SUM(C90:C92)</f>
        <v>1</v>
      </c>
      <c r="D89" s="166">
        <f>(C89/(C$116/100))%</f>
        <v>1.3333333333333333E-3</v>
      </c>
    </row>
    <row r="90" spans="2:4" ht="21" x14ac:dyDescent="0.25">
      <c r="B90" s="162" t="s">
        <v>99</v>
      </c>
      <c r="C90" s="163">
        <v>0</v>
      </c>
      <c r="D90" s="25">
        <f>(C90/(C$89/100))%</f>
        <v>0</v>
      </c>
    </row>
    <row r="91" spans="2:4" ht="21" x14ac:dyDescent="0.25">
      <c r="B91" s="156" t="s">
        <v>100</v>
      </c>
      <c r="C91" s="161">
        <v>0</v>
      </c>
      <c r="D91" s="25">
        <f t="shared" ref="D91:D92" si="17">(C91/(C$89/100))%</f>
        <v>0</v>
      </c>
    </row>
    <row r="92" spans="2:4" ht="21.75" thickBot="1" x14ac:dyDescent="0.3">
      <c r="B92" s="168" t="s">
        <v>106</v>
      </c>
      <c r="C92" s="169">
        <v>1</v>
      </c>
      <c r="D92" s="25">
        <f t="shared" si="17"/>
        <v>1</v>
      </c>
    </row>
    <row r="93" spans="2:4" ht="24" thickBot="1" x14ac:dyDescent="0.3">
      <c r="B93" s="164" t="s">
        <v>31</v>
      </c>
      <c r="C93" s="165">
        <f>SUM(C94:C96)</f>
        <v>1</v>
      </c>
      <c r="D93" s="166">
        <f>(C93/(C$116/100))%</f>
        <v>1.3333333333333333E-3</v>
      </c>
    </row>
    <row r="94" spans="2:4" ht="21" x14ac:dyDescent="0.25">
      <c r="B94" s="162" t="s">
        <v>99</v>
      </c>
      <c r="C94" s="163">
        <v>0</v>
      </c>
      <c r="D94" s="25">
        <f>(C94/(C$93/100))%</f>
        <v>0</v>
      </c>
    </row>
    <row r="95" spans="2:4" ht="21" x14ac:dyDescent="0.25">
      <c r="B95" s="156" t="s">
        <v>100</v>
      </c>
      <c r="C95" s="161">
        <v>0</v>
      </c>
      <c r="D95" s="25">
        <f t="shared" ref="D95:D96" si="18">(C95/(C$93/100))%</f>
        <v>0</v>
      </c>
    </row>
    <row r="96" spans="2:4" ht="21.75" thickBot="1" x14ac:dyDescent="0.3">
      <c r="B96" s="168" t="s">
        <v>106</v>
      </c>
      <c r="C96" s="169">
        <v>1</v>
      </c>
      <c r="D96" s="178">
        <f t="shared" si="18"/>
        <v>1</v>
      </c>
    </row>
    <row r="97" spans="2:4" ht="24" thickBot="1" x14ac:dyDescent="0.3">
      <c r="B97" s="164" t="s">
        <v>32</v>
      </c>
      <c r="C97" s="165">
        <f>SUM(C98:C100)</f>
        <v>1</v>
      </c>
      <c r="D97" s="166">
        <f>(C97/(C$116/100))%</f>
        <v>1.3333333333333333E-3</v>
      </c>
    </row>
    <row r="98" spans="2:4" ht="21" x14ac:dyDescent="0.25">
      <c r="B98" s="162" t="s">
        <v>99</v>
      </c>
      <c r="C98" s="163">
        <v>0</v>
      </c>
      <c r="D98" s="25">
        <f>(C98/(C$97/100))%</f>
        <v>0</v>
      </c>
    </row>
    <row r="99" spans="2:4" ht="21" x14ac:dyDescent="0.25">
      <c r="B99" s="156" t="s">
        <v>100</v>
      </c>
      <c r="C99" s="161">
        <v>1</v>
      </c>
      <c r="D99" s="25">
        <f t="shared" ref="D99:D100" si="19">(C99/(C$97/100))%</f>
        <v>1</v>
      </c>
    </row>
    <row r="100" spans="2:4" ht="21.75" thickBot="1" x14ac:dyDescent="0.3">
      <c r="B100" s="168" t="s">
        <v>106</v>
      </c>
      <c r="C100" s="169">
        <v>0</v>
      </c>
      <c r="D100" s="25">
        <f t="shared" si="19"/>
        <v>0</v>
      </c>
    </row>
    <row r="101" spans="2:4" ht="24" thickBot="1" x14ac:dyDescent="0.3">
      <c r="B101" s="164" t="s">
        <v>33</v>
      </c>
      <c r="C101" s="165">
        <f>SUM(C102:C104)</f>
        <v>1</v>
      </c>
      <c r="D101" s="166">
        <f>(C101/(C$116/100))%</f>
        <v>1.3333333333333333E-3</v>
      </c>
    </row>
    <row r="102" spans="2:4" ht="21" x14ac:dyDescent="0.25">
      <c r="B102" s="162" t="s">
        <v>99</v>
      </c>
      <c r="C102" s="163">
        <v>1</v>
      </c>
      <c r="D102" s="25">
        <f>(C102/(C$101/100))%</f>
        <v>1</v>
      </c>
    </row>
    <row r="103" spans="2:4" ht="21" x14ac:dyDescent="0.25">
      <c r="B103" s="156" t="s">
        <v>100</v>
      </c>
      <c r="C103" s="161">
        <v>0</v>
      </c>
      <c r="D103" s="25">
        <f t="shared" ref="D103:D104" si="20">(C103/(C$101/100))%</f>
        <v>0</v>
      </c>
    </row>
    <row r="104" spans="2:4" ht="21.75" thickBot="1" x14ac:dyDescent="0.3">
      <c r="B104" s="168" t="s">
        <v>106</v>
      </c>
      <c r="C104" s="169">
        <v>0</v>
      </c>
      <c r="D104" s="25">
        <f t="shared" si="20"/>
        <v>0</v>
      </c>
    </row>
    <row r="105" spans="2:4" ht="24" thickBot="1" x14ac:dyDescent="0.3">
      <c r="B105" s="164" t="s">
        <v>34</v>
      </c>
      <c r="C105" s="165">
        <f>C106+C108</f>
        <v>1</v>
      </c>
      <c r="D105" s="166">
        <f>(C105/(C$116/100))%</f>
        <v>1.3333333333333333E-3</v>
      </c>
    </row>
    <row r="106" spans="2:4" ht="21" x14ac:dyDescent="0.25">
      <c r="B106" s="162" t="s">
        <v>99</v>
      </c>
      <c r="C106" s="163">
        <v>1</v>
      </c>
      <c r="D106" s="25">
        <f>(C106/(C$105/100))%</f>
        <v>1</v>
      </c>
    </row>
    <row r="107" spans="2:4" ht="21" x14ac:dyDescent="0.25">
      <c r="B107" s="156" t="s">
        <v>100</v>
      </c>
      <c r="C107" s="161">
        <v>0</v>
      </c>
      <c r="D107" s="25">
        <f t="shared" ref="D107:D108" si="21">(C107/(C$105/100))%</f>
        <v>0</v>
      </c>
    </row>
    <row r="108" spans="2:4" ht="21.75" thickBot="1" x14ac:dyDescent="0.3">
      <c r="B108" s="168" t="s">
        <v>106</v>
      </c>
      <c r="C108" s="169">
        <v>0</v>
      </c>
      <c r="D108" s="25">
        <f t="shared" si="21"/>
        <v>0</v>
      </c>
    </row>
    <row r="109" spans="2:4" ht="24" thickBot="1" x14ac:dyDescent="0.3">
      <c r="B109" s="164" t="s">
        <v>27</v>
      </c>
      <c r="C109" s="165">
        <f>C101+C97+C93+C89+C85+C81+C77+C65+C69+C73+C105</f>
        <v>16</v>
      </c>
      <c r="D109" s="166">
        <f>(C109/(C$116/100))%</f>
        <v>2.1333333333333333E-2</v>
      </c>
    </row>
    <row r="110" spans="2:4" ht="21" x14ac:dyDescent="0.25">
      <c r="B110" s="162" t="s">
        <v>99</v>
      </c>
      <c r="C110" s="163">
        <f>C106+C102+C98+C94+C90+C66+C70+C74+C78+C82+C86</f>
        <v>4</v>
      </c>
      <c r="D110" s="25">
        <f>(C110/(C$109/100))%</f>
        <v>0.25</v>
      </c>
    </row>
    <row r="111" spans="2:4" ht="21" x14ac:dyDescent="0.25">
      <c r="B111" s="156" t="s">
        <v>100</v>
      </c>
      <c r="C111" s="161">
        <f t="shared" ref="C111:C112" si="22">C107+C103+C99+C95+C91+C67+C71+C75+C79+C83+C87</f>
        <v>4</v>
      </c>
      <c r="D111" s="25">
        <f t="shared" ref="D111:D112" si="23">(C111/(C$109/100))%</f>
        <v>0.25</v>
      </c>
    </row>
    <row r="112" spans="2:4" ht="21.75" thickBot="1" x14ac:dyDescent="0.3">
      <c r="B112" s="168" t="s">
        <v>106</v>
      </c>
      <c r="C112" s="169">
        <f t="shared" si="22"/>
        <v>8</v>
      </c>
      <c r="D112" s="178">
        <f t="shared" si="23"/>
        <v>0.5</v>
      </c>
    </row>
    <row r="113" spans="2:14" ht="24" thickBot="1" x14ac:dyDescent="0.3">
      <c r="B113" s="179" t="s">
        <v>99</v>
      </c>
      <c r="C113" s="180">
        <f>C106+C102+C98+C94+C90+C86+C82+C78+C74+C70+C66+C62+C58+C54+C50+C46+C42+C38+C34+C30+C26+C22</f>
        <v>429</v>
      </c>
      <c r="D113" s="181">
        <f>(C113/(C$116/100))%</f>
        <v>0.57200000000000006</v>
      </c>
    </row>
    <row r="114" spans="2:14" ht="24" thickBot="1" x14ac:dyDescent="0.3">
      <c r="B114" s="182" t="s">
        <v>100</v>
      </c>
      <c r="C114" s="183">
        <f>C107+C103+C99+C95+C91+C87+C83+C79+C75+C71+C67+C63+C59+C55+C51+C47+C43+C39+C35+C31+C27+C23</f>
        <v>110</v>
      </c>
      <c r="D114" s="181">
        <f t="shared" ref="D114:D115" si="24">(C114/(C$116/100))%</f>
        <v>0.14666666666666667</v>
      </c>
    </row>
    <row r="115" spans="2:14" ht="24" thickBot="1" x14ac:dyDescent="0.3">
      <c r="B115" s="179" t="s">
        <v>106</v>
      </c>
      <c r="C115" s="180">
        <f>C108+C104+C100+C96+C92+C88+C84+C80+C76+C72+C68+C64+C60+C56+C52+C48+C44+C40+C36+C32+C28+C24</f>
        <v>211</v>
      </c>
      <c r="D115" s="181">
        <f t="shared" si="24"/>
        <v>0.28133333333333332</v>
      </c>
    </row>
    <row r="116" spans="2:14" ht="21.75" thickBot="1" x14ac:dyDescent="0.3">
      <c r="B116" s="32" t="s">
        <v>29</v>
      </c>
      <c r="C116" s="33">
        <f>C21+C25+C29+C33+C37+C41+C45+C49+C53+C57+C61+C109</f>
        <v>750</v>
      </c>
      <c r="D116" s="34">
        <f>D21+D25+D29+D33+D37+D41+D45+D49+D53+D57+D61+D109</f>
        <v>1.0000000000000002</v>
      </c>
    </row>
    <row r="118" spans="2:14" ht="15.75" thickBot="1" x14ac:dyDescent="0.3"/>
    <row r="119" spans="2:14" ht="97.5" customHeight="1" thickBot="1" x14ac:dyDescent="0.3">
      <c r="B119" s="214" t="s">
        <v>252</v>
      </c>
      <c r="C119" s="215"/>
    </row>
    <row r="120" spans="2:14" ht="24" thickBot="1" x14ac:dyDescent="0.4">
      <c r="B120" s="56"/>
      <c r="C120" s="56"/>
    </row>
    <row r="121" spans="2:14" ht="21.75" thickBot="1" x14ac:dyDescent="0.3">
      <c r="B121" s="57" t="s">
        <v>8</v>
      </c>
      <c r="C121" s="7" t="s">
        <v>49</v>
      </c>
    </row>
    <row r="122" spans="2:14" ht="193.5" customHeight="1" thickBot="1" x14ac:dyDescent="0.3">
      <c r="B122" s="58" t="s">
        <v>9</v>
      </c>
      <c r="C122" s="11" t="s">
        <v>249</v>
      </c>
    </row>
    <row r="123" spans="2:14" ht="185.25" customHeight="1" thickBot="1" x14ac:dyDescent="0.3">
      <c r="B123" s="42" t="s">
        <v>48</v>
      </c>
      <c r="C123" s="43" t="s">
        <v>253</v>
      </c>
    </row>
    <row r="126" spans="2:14" ht="15.75" thickBot="1" x14ac:dyDescent="0.3"/>
    <row r="127" spans="2:14" ht="24" thickBot="1" x14ac:dyDescent="0.4">
      <c r="B127" s="23" t="s">
        <v>150</v>
      </c>
      <c r="C127" s="221" t="s">
        <v>39</v>
      </c>
      <c r="D127" s="222"/>
      <c r="E127" s="222"/>
      <c r="F127" s="222"/>
      <c r="G127" s="222"/>
      <c r="H127" s="222"/>
      <c r="I127" s="222"/>
      <c r="J127" s="222"/>
      <c r="K127" s="222"/>
      <c r="L127" s="222"/>
      <c r="M127" s="222"/>
      <c r="N127" s="223"/>
    </row>
    <row r="128" spans="2:14" ht="24" thickBot="1" x14ac:dyDescent="0.3">
      <c r="C128" s="224" t="s">
        <v>36</v>
      </c>
      <c r="D128" s="225"/>
      <c r="E128" s="225"/>
      <c r="F128" s="225"/>
      <c r="G128" s="225"/>
      <c r="H128" s="225"/>
      <c r="I128" s="225"/>
      <c r="J128" s="225"/>
      <c r="K128" s="225"/>
      <c r="L128" s="225"/>
      <c r="M128" s="225"/>
      <c r="N128" s="223"/>
    </row>
    <row r="129" spans="2:14" ht="24" thickBot="1" x14ac:dyDescent="0.3">
      <c r="C129" s="13" t="s">
        <v>12</v>
      </c>
      <c r="D129" s="13" t="s">
        <v>11</v>
      </c>
      <c r="E129" s="13" t="s">
        <v>13</v>
      </c>
      <c r="F129" s="13" t="s">
        <v>15</v>
      </c>
      <c r="G129" s="13" t="s">
        <v>16</v>
      </c>
      <c r="H129" s="13" t="s">
        <v>14</v>
      </c>
      <c r="I129" s="13" t="s">
        <v>17</v>
      </c>
      <c r="J129" s="13" t="s">
        <v>18</v>
      </c>
      <c r="K129" s="13" t="s">
        <v>19</v>
      </c>
      <c r="L129" s="13" t="s">
        <v>20</v>
      </c>
      <c r="M129" s="13" t="s">
        <v>21</v>
      </c>
      <c r="N129" s="13" t="s">
        <v>27</v>
      </c>
    </row>
    <row r="130" spans="2:14" ht="21" x14ac:dyDescent="0.25">
      <c r="B130" s="158" t="s">
        <v>99</v>
      </c>
      <c r="C130" s="157">
        <f>(C22/(C$116/100))%</f>
        <v>0.29199999999999998</v>
      </c>
      <c r="D130" s="25">
        <f>(C26/(C$116/100))%</f>
        <v>5.8666666666666666E-2</v>
      </c>
      <c r="E130" s="25">
        <f>(C30/(C$116/100))%</f>
        <v>7.5999999999999998E-2</v>
      </c>
      <c r="F130" s="25">
        <f>(C34/(C$116/100))%</f>
        <v>1.2E-2</v>
      </c>
      <c r="G130" s="25">
        <f>(C38/(C$116/100))%</f>
        <v>4.2666666666666665E-2</v>
      </c>
      <c r="H130" s="25">
        <f>(C42/(C$116/100))%</f>
        <v>4.4000000000000004E-2</v>
      </c>
      <c r="I130" s="25">
        <f>(C46/(C$116/100))%</f>
        <v>0</v>
      </c>
      <c r="J130" s="25">
        <f>(C50/(C$116/100))%</f>
        <v>2.6666666666666666E-3</v>
      </c>
      <c r="K130" s="25">
        <f>(C54/(C$116/100))%</f>
        <v>2.9333333333333333E-2</v>
      </c>
      <c r="L130" s="25">
        <f>(C58/(C$116/100))%</f>
        <v>8.0000000000000002E-3</v>
      </c>
      <c r="M130" s="25">
        <f>(C62/(C$116/100))%</f>
        <v>1.3333333333333333E-3</v>
      </c>
      <c r="N130" s="25">
        <f>(C110/(C$116/100))%</f>
        <v>5.3333333333333332E-3</v>
      </c>
    </row>
    <row r="131" spans="2:14" ht="21" x14ac:dyDescent="0.25">
      <c r="B131" s="159" t="s">
        <v>100</v>
      </c>
      <c r="C131" s="157">
        <f t="shared" ref="C131:C132" si="25">(C23/(C$116/100))%</f>
        <v>3.0666666666666668E-2</v>
      </c>
      <c r="D131" s="25">
        <f t="shared" ref="D131:D132" si="26">(C27/(C$116/100))%</f>
        <v>5.7333333333333333E-2</v>
      </c>
      <c r="E131" s="25">
        <f t="shared" ref="E131:E132" si="27">(C31/(C$116/100))%</f>
        <v>9.3333333333333341E-3</v>
      </c>
      <c r="F131" s="25">
        <f t="shared" ref="F131:F132" si="28">(C35/(C$116/100))%</f>
        <v>8.0000000000000002E-3</v>
      </c>
      <c r="G131" s="25">
        <f t="shared" ref="G131:G132" si="29">(C39/(C$116/100))%</f>
        <v>1.2E-2</v>
      </c>
      <c r="H131" s="25">
        <f t="shared" ref="H131:H132" si="30">(C43/(C$116/100))%</f>
        <v>8.0000000000000002E-3</v>
      </c>
      <c r="I131" s="25">
        <f t="shared" ref="I131:I132" si="31">(C47/(C$116/100))%</f>
        <v>0</v>
      </c>
      <c r="J131" s="25">
        <f t="shared" ref="J131:J132" si="32">(C51/(C$116/100))%</f>
        <v>1.3333333333333333E-3</v>
      </c>
      <c r="K131" s="25">
        <f t="shared" ref="K131:K132" si="33">(C55/(C$116/100))%</f>
        <v>4.0000000000000001E-3</v>
      </c>
      <c r="L131" s="25">
        <f t="shared" ref="L131:L132" si="34">(C59/(C$116/100))%</f>
        <v>5.3333333333333332E-3</v>
      </c>
      <c r="M131" s="25">
        <f t="shared" ref="M131:M132" si="35">(C63/(C$116/100))%</f>
        <v>5.3333333333333332E-3</v>
      </c>
      <c r="N131" s="25">
        <f t="shared" ref="N131:N132" si="36">(C111/(C$116/100))%</f>
        <v>5.3333333333333332E-3</v>
      </c>
    </row>
    <row r="132" spans="2:14" ht="21.75" thickBot="1" x14ac:dyDescent="0.3">
      <c r="B132" s="160" t="s">
        <v>106</v>
      </c>
      <c r="C132" s="157">
        <f t="shared" si="25"/>
        <v>8.0000000000000002E-3</v>
      </c>
      <c r="D132" s="25">
        <f t="shared" si="26"/>
        <v>9.3333333333333338E-2</v>
      </c>
      <c r="E132" s="25">
        <f t="shared" si="27"/>
        <v>1.2E-2</v>
      </c>
      <c r="F132" s="25">
        <f t="shared" si="28"/>
        <v>4.133333333333334E-2</v>
      </c>
      <c r="G132" s="25">
        <f t="shared" si="29"/>
        <v>1.3333333333333333E-3</v>
      </c>
      <c r="H132" s="25">
        <f t="shared" si="30"/>
        <v>1.3333333333333333E-3</v>
      </c>
      <c r="I132" s="25">
        <f t="shared" si="31"/>
        <v>4.8000000000000001E-2</v>
      </c>
      <c r="J132" s="25">
        <f t="shared" si="32"/>
        <v>4.4000000000000004E-2</v>
      </c>
      <c r="K132" s="25">
        <f t="shared" si="33"/>
        <v>8.0000000000000002E-3</v>
      </c>
      <c r="L132" s="25">
        <f t="shared" si="34"/>
        <v>5.3333333333333332E-3</v>
      </c>
      <c r="M132" s="25">
        <f t="shared" si="35"/>
        <v>8.0000000000000002E-3</v>
      </c>
      <c r="N132" s="25">
        <f t="shared" si="36"/>
        <v>1.0666666666666666E-2</v>
      </c>
    </row>
    <row r="133" spans="2:14" ht="24" thickBot="1" x14ac:dyDescent="0.3">
      <c r="B133" s="155" t="s">
        <v>37</v>
      </c>
      <c r="C133" s="28">
        <f t="shared" ref="C133:N133" si="37">SUM(C130:C132)</f>
        <v>0.33066666666666666</v>
      </c>
      <c r="D133" s="28">
        <f t="shared" si="37"/>
        <v>0.20933333333333332</v>
      </c>
      <c r="E133" s="28">
        <f t="shared" si="37"/>
        <v>9.7333333333333327E-2</v>
      </c>
      <c r="F133" s="28">
        <f t="shared" si="37"/>
        <v>6.1333333333333337E-2</v>
      </c>
      <c r="G133" s="28">
        <f t="shared" si="37"/>
        <v>5.6000000000000001E-2</v>
      </c>
      <c r="H133" s="28">
        <f t="shared" si="37"/>
        <v>5.3333333333333337E-2</v>
      </c>
      <c r="I133" s="28">
        <f t="shared" si="37"/>
        <v>4.8000000000000001E-2</v>
      </c>
      <c r="J133" s="28">
        <f t="shared" si="37"/>
        <v>4.8000000000000001E-2</v>
      </c>
      <c r="K133" s="28">
        <f t="shared" si="37"/>
        <v>4.1333333333333333E-2</v>
      </c>
      <c r="L133" s="28">
        <f t="shared" si="37"/>
        <v>1.8666666666666665E-2</v>
      </c>
      <c r="M133" s="28">
        <f t="shared" si="37"/>
        <v>1.4666666666666666E-2</v>
      </c>
      <c r="N133" s="28">
        <f t="shared" si="37"/>
        <v>2.1333333333333333E-2</v>
      </c>
    </row>
  </sheetData>
  <mergeCells count="5">
    <mergeCell ref="H4:H5"/>
    <mergeCell ref="B9:D9"/>
    <mergeCell ref="B119:C119"/>
    <mergeCell ref="C127:N127"/>
    <mergeCell ref="C128:N128"/>
  </mergeCells>
  <dataValidations count="2">
    <dataValidation allowBlank="1" showInputMessage="1" showErrorMessage="1" promptTitle="VALORES POSIBLES ASIGNADOR IOT" sqref="F4" xr:uid="{7032DC50-CFE4-44AD-BC16-2805E1E51E0F}"/>
    <dataValidation type="list" allowBlank="1" showInputMessage="1" showErrorMessage="1" promptTitle="VALORES POSIBLES ASIGNADOR IOT" sqref="F5" xr:uid="{5808DDB8-F7F4-4CE9-BB48-978CE2991D94}">
      <formula1>"ALTO,BAJO,NINGUNO"</formula1>
    </dataValidation>
  </dataValidations>
  <hyperlinks>
    <hyperlink ref="F4" r:id="rId1" display="cve@mitre.org/cve@cert.org.tw" xr:uid="{D4A7CB73-B4E8-486B-8EC4-430B00C9B37F}"/>
    <hyperlink ref="F5" r:id="rId2" display="cve@mitre.org/cve@cert.org.tw" xr:uid="{6EF120E0-7D07-4389-9FB6-CF1A49AABD0F}"/>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9462D-161F-4C9E-8D82-180B6B92517F}">
  <dimension ref="B2:N108"/>
  <sheetViews>
    <sheetView topLeftCell="K99" zoomScale="50" zoomScaleNormal="50" workbookViewId="0">
      <selection activeCell="B105" sqref="B105:N108"/>
    </sheetView>
  </sheetViews>
  <sheetFormatPr baseColWidth="10" defaultRowHeight="15" x14ac:dyDescent="0.25"/>
  <cols>
    <col min="2" max="2" width="101.5703125" customWidth="1"/>
    <col min="3" max="3" width="113.5703125" customWidth="1"/>
    <col min="4" max="4" width="88.42578125" customWidth="1"/>
    <col min="5" max="5" width="77.28515625" customWidth="1"/>
    <col min="6" max="6" width="62.85546875" customWidth="1"/>
    <col min="7" max="7" width="85.85546875" customWidth="1"/>
    <col min="8" max="8" width="87.28515625" customWidth="1"/>
    <col min="9" max="9" width="71.140625" customWidth="1"/>
    <col min="10" max="10" width="67.85546875" customWidth="1"/>
    <col min="11" max="11" width="69" customWidth="1"/>
    <col min="12" max="12" width="75.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38" t="s">
        <v>5</v>
      </c>
      <c r="C4" s="1" t="s">
        <v>5</v>
      </c>
      <c r="D4" s="39" t="s">
        <v>6</v>
      </c>
      <c r="E4" s="40" t="s">
        <v>7</v>
      </c>
      <c r="F4" s="41" t="s">
        <v>44</v>
      </c>
      <c r="G4" s="44" t="s">
        <v>51</v>
      </c>
      <c r="H4" s="216" t="s">
        <v>62</v>
      </c>
    </row>
    <row r="5" spans="2:8" ht="106.5" thickTop="1" thickBot="1" x14ac:dyDescent="0.3">
      <c r="B5" s="38" t="s">
        <v>63</v>
      </c>
      <c r="C5" s="1" t="s">
        <v>63</v>
      </c>
      <c r="D5" s="39" t="s">
        <v>64</v>
      </c>
      <c r="E5" s="40" t="s">
        <v>43</v>
      </c>
      <c r="F5" s="48">
        <v>2023</v>
      </c>
      <c r="G5" s="49" t="s">
        <v>46</v>
      </c>
      <c r="H5" s="217"/>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49</v>
      </c>
      <c r="D11" s="8"/>
    </row>
    <row r="12" spans="2:8" ht="224.25" customHeight="1" thickBot="1" x14ac:dyDescent="0.4">
      <c r="B12" s="10" t="s">
        <v>9</v>
      </c>
      <c r="C12" s="11" t="s">
        <v>59</v>
      </c>
      <c r="D12" s="9"/>
    </row>
    <row r="13" spans="2:8" ht="207.75" customHeight="1" thickBot="1" x14ac:dyDescent="0.3">
      <c r="B13" s="42" t="s">
        <v>48</v>
      </c>
      <c r="C13" s="43" t="s">
        <v>61</v>
      </c>
    </row>
    <row r="19" spans="2:4" ht="15.75" thickBot="1" x14ac:dyDescent="0.3"/>
    <row r="20" spans="2:4" ht="47.25" thickBot="1" x14ac:dyDescent="0.3">
      <c r="B20" s="50" t="s">
        <v>58</v>
      </c>
      <c r="C20" s="51" t="s">
        <v>10</v>
      </c>
      <c r="D20" s="52" t="s">
        <v>54</v>
      </c>
    </row>
    <row r="21" spans="2:4" ht="24" thickBot="1" x14ac:dyDescent="0.3">
      <c r="B21" s="13" t="s">
        <v>12</v>
      </c>
      <c r="C21" s="15">
        <f>SUM(C22:C23)</f>
        <v>248</v>
      </c>
      <c r="D21" s="16">
        <f>(C21/(C$92/100))%</f>
        <v>0.33066666666666672</v>
      </c>
    </row>
    <row r="22" spans="2:4" ht="21" x14ac:dyDescent="0.25">
      <c r="B22" s="53">
        <v>2023</v>
      </c>
      <c r="C22" s="12">
        <v>124</v>
      </c>
      <c r="D22" s="55">
        <f>(C22/(C$21/100))%</f>
        <v>0.5</v>
      </c>
    </row>
    <row r="23" spans="2:4" ht="21.75" thickBot="1" x14ac:dyDescent="0.3">
      <c r="B23" s="54">
        <v>2022</v>
      </c>
      <c r="C23" s="14">
        <v>124</v>
      </c>
      <c r="D23" s="55">
        <f>(C23/(C$21/100))%</f>
        <v>0.5</v>
      </c>
    </row>
    <row r="24" spans="2:4" ht="24" thickBot="1" x14ac:dyDescent="0.3">
      <c r="B24" s="13" t="s">
        <v>11</v>
      </c>
      <c r="C24" s="15">
        <f>SUM(C25:C26)</f>
        <v>157</v>
      </c>
      <c r="D24" s="16">
        <f>(C24/(C$92/100))%</f>
        <v>0.20933333333333334</v>
      </c>
    </row>
    <row r="25" spans="2:4" ht="21" x14ac:dyDescent="0.25">
      <c r="B25" s="53">
        <v>2023</v>
      </c>
      <c r="C25" s="12">
        <v>71</v>
      </c>
      <c r="D25" s="30">
        <f>(C25/(C$24/100))%</f>
        <v>0.45222929936305734</v>
      </c>
    </row>
    <row r="26" spans="2:4" ht="21.75" thickBot="1" x14ac:dyDescent="0.3">
      <c r="B26" s="54">
        <v>2022</v>
      </c>
      <c r="C26" s="14">
        <v>86</v>
      </c>
      <c r="D26" s="30">
        <f>(C26/(C$24/100))%</f>
        <v>0.54777070063694266</v>
      </c>
    </row>
    <row r="27" spans="2:4" ht="24" thickBot="1" x14ac:dyDescent="0.3">
      <c r="B27" s="13" t="s">
        <v>13</v>
      </c>
      <c r="C27" s="15">
        <f>SUM(C28:C29)</f>
        <v>73</v>
      </c>
      <c r="D27" s="16">
        <f>(C27/(C$92/100))%</f>
        <v>9.7333333333333327E-2</v>
      </c>
    </row>
    <row r="28" spans="2:4" ht="21" x14ac:dyDescent="0.25">
      <c r="B28" s="29">
        <v>2023</v>
      </c>
      <c r="C28" s="12">
        <v>33</v>
      </c>
      <c r="D28" s="30">
        <f>(C28/(C$27/100))%</f>
        <v>0.45205479452054798</v>
      </c>
    </row>
    <row r="29" spans="2:4" ht="21.75" thickBot="1" x14ac:dyDescent="0.3">
      <c r="B29" s="31">
        <v>2022</v>
      </c>
      <c r="C29" s="14">
        <v>40</v>
      </c>
      <c r="D29" s="30">
        <f>(C29/(C$27/100))%</f>
        <v>0.54794520547945202</v>
      </c>
    </row>
    <row r="30" spans="2:4" ht="24" thickBot="1" x14ac:dyDescent="0.3">
      <c r="B30" s="13" t="s">
        <v>15</v>
      </c>
      <c r="C30" s="15">
        <f>SUM(C31:C32)</f>
        <v>46</v>
      </c>
      <c r="D30" s="16">
        <f>(C30/(C$92/100))%</f>
        <v>6.1333333333333337E-2</v>
      </c>
    </row>
    <row r="31" spans="2:4" ht="21" x14ac:dyDescent="0.25">
      <c r="B31" s="29">
        <v>2023</v>
      </c>
      <c r="C31" s="12">
        <v>22</v>
      </c>
      <c r="D31" s="30">
        <f>(C31/(C$29/100))%</f>
        <v>0.55000000000000004</v>
      </c>
    </row>
    <row r="32" spans="2:4" ht="21.75" thickBot="1" x14ac:dyDescent="0.3">
      <c r="B32" s="31">
        <v>2022</v>
      </c>
      <c r="C32" s="14">
        <v>24</v>
      </c>
      <c r="D32" s="30">
        <f>(C32/(C$29/100))%</f>
        <v>0.6</v>
      </c>
    </row>
    <row r="33" spans="2:4" ht="24" thickBot="1" x14ac:dyDescent="0.3">
      <c r="B33" s="13" t="s">
        <v>16</v>
      </c>
      <c r="C33" s="15">
        <f>SUM(C34:C35)</f>
        <v>42</v>
      </c>
      <c r="D33" s="16">
        <f>(C33/(C$92/100))%</f>
        <v>5.5999999999999994E-2</v>
      </c>
    </row>
    <row r="34" spans="2:4" ht="21" x14ac:dyDescent="0.25">
      <c r="B34" s="29">
        <v>2023</v>
      </c>
      <c r="C34" s="12">
        <v>27</v>
      </c>
      <c r="D34" s="30">
        <f>(C34/(C$33/100))%</f>
        <v>0.6428571428571429</v>
      </c>
    </row>
    <row r="35" spans="2:4" ht="21.75" thickBot="1" x14ac:dyDescent="0.3">
      <c r="B35" s="31">
        <v>2022</v>
      </c>
      <c r="C35" s="14">
        <v>15</v>
      </c>
      <c r="D35" s="30">
        <f>(C35/(C$33/100))%</f>
        <v>0.35714285714285715</v>
      </c>
    </row>
    <row r="36" spans="2:4" ht="24" thickBot="1" x14ac:dyDescent="0.3">
      <c r="B36" s="13" t="s">
        <v>14</v>
      </c>
      <c r="C36" s="15">
        <f>SUM(C37:C38)</f>
        <v>40</v>
      </c>
      <c r="D36" s="16">
        <f>(C36/(C$92/100))%</f>
        <v>5.333333333333333E-2</v>
      </c>
    </row>
    <row r="37" spans="2:4" ht="21" x14ac:dyDescent="0.25">
      <c r="B37" s="29">
        <v>2023</v>
      </c>
      <c r="C37" s="12">
        <v>6</v>
      </c>
      <c r="D37" s="30">
        <f>(C37/(C$36/100))%</f>
        <v>0.15</v>
      </c>
    </row>
    <row r="38" spans="2:4" ht="21.75" thickBot="1" x14ac:dyDescent="0.3">
      <c r="B38" s="31">
        <v>2022</v>
      </c>
      <c r="C38" s="14">
        <v>34</v>
      </c>
      <c r="D38" s="30">
        <f>(C38/(C$36/100))%</f>
        <v>0.85</v>
      </c>
    </row>
    <row r="39" spans="2:4" ht="24" thickBot="1" x14ac:dyDescent="0.3">
      <c r="B39" s="13" t="s">
        <v>17</v>
      </c>
      <c r="C39" s="15">
        <f>SUM(C40:C41)</f>
        <v>36</v>
      </c>
      <c r="D39" s="16">
        <f>(C39/(C$92/100))%</f>
        <v>4.8000000000000001E-2</v>
      </c>
    </row>
    <row r="40" spans="2:4" ht="21" x14ac:dyDescent="0.25">
      <c r="B40" s="29">
        <v>2023</v>
      </c>
      <c r="C40" s="12">
        <v>20</v>
      </c>
      <c r="D40" s="30">
        <f>(C40/(C$39/100))%</f>
        <v>0.55555555555555558</v>
      </c>
    </row>
    <row r="41" spans="2:4" ht="21.75" thickBot="1" x14ac:dyDescent="0.3">
      <c r="B41" s="31">
        <v>2022</v>
      </c>
      <c r="C41" s="14">
        <v>16</v>
      </c>
      <c r="D41" s="30">
        <f>(C41/(C$39/100))%</f>
        <v>0.44444444444444442</v>
      </c>
    </row>
    <row r="42" spans="2:4" ht="24" thickBot="1" x14ac:dyDescent="0.3">
      <c r="B42" s="13" t="s">
        <v>18</v>
      </c>
      <c r="C42" s="15">
        <f>SUM(C43:C44)</f>
        <v>36</v>
      </c>
      <c r="D42" s="16">
        <f>(C42/(C$92/100))%</f>
        <v>4.8000000000000001E-2</v>
      </c>
    </row>
    <row r="43" spans="2:4" ht="21" x14ac:dyDescent="0.25">
      <c r="B43" s="29">
        <v>2023</v>
      </c>
      <c r="C43" s="12">
        <v>20</v>
      </c>
      <c r="D43" s="30">
        <f>(C43/(C$42/100))%</f>
        <v>0.55555555555555558</v>
      </c>
    </row>
    <row r="44" spans="2:4" ht="21.75" thickBot="1" x14ac:dyDescent="0.3">
      <c r="B44" s="31">
        <v>2022</v>
      </c>
      <c r="C44" s="14">
        <v>16</v>
      </c>
      <c r="D44" s="30">
        <f>(C44/(C$42/100))%</f>
        <v>0.44444444444444442</v>
      </c>
    </row>
    <row r="45" spans="2:4" ht="24" thickBot="1" x14ac:dyDescent="0.3">
      <c r="B45" s="13" t="s">
        <v>19</v>
      </c>
      <c r="C45" s="15">
        <f>SUM(C46:C47)</f>
        <v>31</v>
      </c>
      <c r="D45" s="16">
        <f>(C45/(C$92/100))%</f>
        <v>4.133333333333334E-2</v>
      </c>
    </row>
    <row r="46" spans="2:4" ht="21" x14ac:dyDescent="0.25">
      <c r="B46" s="29">
        <v>2023</v>
      </c>
      <c r="C46" s="12">
        <v>15</v>
      </c>
      <c r="D46" s="30">
        <f>(C46/(C$26/100))%</f>
        <v>0.17441860465116277</v>
      </c>
    </row>
    <row r="47" spans="2:4" ht="21.75" thickBot="1" x14ac:dyDescent="0.3">
      <c r="B47" s="31">
        <v>2022</v>
      </c>
      <c r="C47" s="14">
        <v>16</v>
      </c>
      <c r="D47" s="30">
        <f>(C47/(C$26/100))%</f>
        <v>0.18604651162790697</v>
      </c>
    </row>
    <row r="48" spans="2:4" ht="24" thickBot="1" x14ac:dyDescent="0.3">
      <c r="B48" s="13" t="s">
        <v>20</v>
      </c>
      <c r="C48" s="15">
        <f>SUM(C49:C50)</f>
        <v>14</v>
      </c>
      <c r="D48" s="16">
        <f>(C48/(C$92/100))%</f>
        <v>1.8666666666666668E-2</v>
      </c>
    </row>
    <row r="49" spans="2:4" ht="21" x14ac:dyDescent="0.25">
      <c r="B49" s="29">
        <v>2023</v>
      </c>
      <c r="C49" s="12">
        <v>11</v>
      </c>
      <c r="D49" s="30">
        <f>(C49/(C$48/100))%</f>
        <v>0.7857142857142857</v>
      </c>
    </row>
    <row r="50" spans="2:4" ht="21.75" thickBot="1" x14ac:dyDescent="0.3">
      <c r="B50" s="31">
        <v>2022</v>
      </c>
      <c r="C50" s="14">
        <v>3</v>
      </c>
      <c r="D50" s="30">
        <f>(C50/(C$48/100))%</f>
        <v>0.21428571428571427</v>
      </c>
    </row>
    <row r="51" spans="2:4" ht="25.5" customHeight="1" thickBot="1" x14ac:dyDescent="0.3">
      <c r="B51" s="13" t="s">
        <v>21</v>
      </c>
      <c r="C51" s="15">
        <f>SUM(C52:C53)</f>
        <v>11</v>
      </c>
      <c r="D51" s="16">
        <f>(C51/(C$92/100))%</f>
        <v>1.4666666666666666E-2</v>
      </c>
    </row>
    <row r="52" spans="2:4" ht="25.5" customHeight="1" x14ac:dyDescent="0.25">
      <c r="B52" s="29">
        <v>2023</v>
      </c>
      <c r="C52" s="12">
        <v>9</v>
      </c>
      <c r="D52" s="30">
        <f>(C52/(C$51/100))%</f>
        <v>0.81818181818181812</v>
      </c>
    </row>
    <row r="53" spans="2:4" ht="25.5" customHeight="1" thickBot="1" x14ac:dyDescent="0.3">
      <c r="B53" s="31">
        <v>2022</v>
      </c>
      <c r="C53" s="14">
        <v>2</v>
      </c>
      <c r="D53" s="30">
        <f>(C53/(C$51/100))%</f>
        <v>0.18181818181818182</v>
      </c>
    </row>
    <row r="54" spans="2:4" ht="24" thickBot="1" x14ac:dyDescent="0.3">
      <c r="B54" s="13" t="s">
        <v>22</v>
      </c>
      <c r="C54" s="15">
        <f>SUM(C55:C56)</f>
        <v>4</v>
      </c>
      <c r="D54" s="16">
        <f>(C54/(C$92/100))%</f>
        <v>5.3333333333333332E-3</v>
      </c>
    </row>
    <row r="55" spans="2:4" ht="21" x14ac:dyDescent="0.25">
      <c r="B55" s="29">
        <v>2023</v>
      </c>
      <c r="C55" s="12">
        <v>3</v>
      </c>
      <c r="D55" s="30">
        <f>(C55/(C$54/100))%</f>
        <v>0.75</v>
      </c>
    </row>
    <row r="56" spans="2:4" ht="21.75" thickBot="1" x14ac:dyDescent="0.3">
      <c r="B56" s="31">
        <v>2022</v>
      </c>
      <c r="C56" s="14">
        <v>1</v>
      </c>
      <c r="D56" s="30">
        <f>(C56/(C$54/100))%</f>
        <v>0.25</v>
      </c>
    </row>
    <row r="57" spans="2:4" ht="24" thickBot="1" x14ac:dyDescent="0.3">
      <c r="B57" s="13" t="s">
        <v>24</v>
      </c>
      <c r="C57" s="15">
        <f>SUM(C58:C59)</f>
        <v>2</v>
      </c>
      <c r="D57" s="16">
        <f>(C57/(C$92/100))%</f>
        <v>2.6666666666666666E-3</v>
      </c>
    </row>
    <row r="58" spans="2:4" ht="21" x14ac:dyDescent="0.25">
      <c r="B58" s="29">
        <v>2023</v>
      </c>
      <c r="C58" s="12">
        <v>0</v>
      </c>
      <c r="D58" s="30">
        <f>(C58/(C$57/100))%</f>
        <v>0</v>
      </c>
    </row>
    <row r="59" spans="2:4" ht="21.75" thickBot="1" x14ac:dyDescent="0.3">
      <c r="B59" s="31">
        <v>2022</v>
      </c>
      <c r="C59" s="14">
        <v>2</v>
      </c>
      <c r="D59" s="30">
        <f>(C59/(C$57/100))%</f>
        <v>1</v>
      </c>
    </row>
    <row r="60" spans="2:4" ht="24" thickBot="1" x14ac:dyDescent="0.3">
      <c r="B60" s="13" t="s">
        <v>26</v>
      </c>
      <c r="C60" s="15">
        <f>SUM(C61:C62)</f>
        <v>2</v>
      </c>
      <c r="D60" s="16">
        <f>(C60/(C$92/100))%</f>
        <v>2.6666666666666666E-3</v>
      </c>
    </row>
    <row r="61" spans="2:4" ht="21" x14ac:dyDescent="0.25">
      <c r="B61" s="29">
        <v>2023</v>
      </c>
      <c r="C61" s="12">
        <v>1</v>
      </c>
      <c r="D61" s="30">
        <f>(C61/(C$60/100))%</f>
        <v>0.5</v>
      </c>
    </row>
    <row r="62" spans="2:4" ht="21.75" thickBot="1" x14ac:dyDescent="0.3">
      <c r="B62" s="31">
        <v>2022</v>
      </c>
      <c r="C62" s="14">
        <v>1</v>
      </c>
      <c r="D62" s="30">
        <f>(C62/(C$60/100))%</f>
        <v>0.5</v>
      </c>
    </row>
    <row r="63" spans="2:4" ht="24" thickBot="1" x14ac:dyDescent="0.3">
      <c r="B63" s="13" t="s">
        <v>23</v>
      </c>
      <c r="C63" s="15">
        <f>SUM(C64:C65)</f>
        <v>1</v>
      </c>
      <c r="D63" s="16">
        <f>(C63/(C$92/100))%</f>
        <v>1.3333333333333333E-3</v>
      </c>
    </row>
    <row r="64" spans="2:4" ht="21" x14ac:dyDescent="0.25">
      <c r="B64" s="29">
        <v>2023</v>
      </c>
      <c r="C64" s="12">
        <v>1</v>
      </c>
      <c r="D64" s="30">
        <f>(C64/(C$63/100))%</f>
        <v>1</v>
      </c>
    </row>
    <row r="65" spans="2:4" ht="21.75" thickBot="1" x14ac:dyDescent="0.3">
      <c r="B65" s="31">
        <v>2022</v>
      </c>
      <c r="C65" s="14">
        <v>0</v>
      </c>
      <c r="D65" s="30">
        <f>(C65/(C$63/100))%</f>
        <v>0</v>
      </c>
    </row>
    <row r="66" spans="2:4" ht="24" thickBot="1" x14ac:dyDescent="0.3">
      <c r="B66" s="13" t="s">
        <v>25</v>
      </c>
      <c r="C66" s="15">
        <f>SUM(C67:C68)</f>
        <v>1</v>
      </c>
      <c r="D66" s="16">
        <f>(C66/(C$92/100))%</f>
        <v>1.3333333333333333E-3</v>
      </c>
    </row>
    <row r="67" spans="2:4" ht="21" x14ac:dyDescent="0.25">
      <c r="B67" s="29">
        <v>2023</v>
      </c>
      <c r="C67" s="12">
        <v>0</v>
      </c>
      <c r="D67" s="30">
        <f>(C67/(C$66/100))%</f>
        <v>0</v>
      </c>
    </row>
    <row r="68" spans="2:4" ht="21.75" thickBot="1" x14ac:dyDescent="0.3">
      <c r="B68" s="31">
        <v>2022</v>
      </c>
      <c r="C68" s="14">
        <v>1</v>
      </c>
      <c r="D68" s="30">
        <f>(C68/(C$66/100))%</f>
        <v>1</v>
      </c>
    </row>
    <row r="69" spans="2:4" ht="24" thickBot="1" x14ac:dyDescent="0.3">
      <c r="B69" s="13" t="s">
        <v>28</v>
      </c>
      <c r="C69" s="15">
        <f>SUM(C70:C71)</f>
        <v>1</v>
      </c>
      <c r="D69" s="16">
        <f>(C69/(C$92/100))%</f>
        <v>1.3333333333333333E-3</v>
      </c>
    </row>
    <row r="70" spans="2:4" ht="21" x14ac:dyDescent="0.25">
      <c r="B70" s="29">
        <v>2023</v>
      </c>
      <c r="C70" s="12">
        <v>0</v>
      </c>
      <c r="D70" s="30">
        <f>(C70/(C$69/100))%</f>
        <v>0</v>
      </c>
    </row>
    <row r="71" spans="2:4" ht="21.75" thickBot="1" x14ac:dyDescent="0.3">
      <c r="B71" s="31">
        <v>2022</v>
      </c>
      <c r="C71" s="14">
        <v>1</v>
      </c>
      <c r="D71" s="30">
        <f>(C71/(C$69/100))%</f>
        <v>1</v>
      </c>
    </row>
    <row r="72" spans="2:4" ht="24" thickBot="1" x14ac:dyDescent="0.3">
      <c r="B72" s="13" t="s">
        <v>30</v>
      </c>
      <c r="C72" s="15">
        <f>SUM(C73:C74)</f>
        <v>1</v>
      </c>
      <c r="D72" s="16">
        <f>(C72/(C$92/100))%</f>
        <v>1.3333333333333333E-3</v>
      </c>
    </row>
    <row r="73" spans="2:4" ht="21" x14ac:dyDescent="0.25">
      <c r="B73" s="29">
        <v>2023</v>
      </c>
      <c r="C73" s="12">
        <v>1</v>
      </c>
      <c r="D73" s="30">
        <f>(C73/(C$72/100))%</f>
        <v>1</v>
      </c>
    </row>
    <row r="74" spans="2:4" ht="21.75" thickBot="1" x14ac:dyDescent="0.3">
      <c r="B74" s="31">
        <v>2022</v>
      </c>
      <c r="C74" s="14">
        <v>0</v>
      </c>
      <c r="D74" s="30">
        <f>(C74/(C$72/100))%</f>
        <v>0</v>
      </c>
    </row>
    <row r="75" spans="2:4" ht="24" thickBot="1" x14ac:dyDescent="0.3">
      <c r="B75" s="13" t="s">
        <v>31</v>
      </c>
      <c r="C75" s="15">
        <f>SUM(C76:C77)</f>
        <v>1</v>
      </c>
      <c r="D75" s="16">
        <f>(C75/(C$92/100))%</f>
        <v>1.3333333333333333E-3</v>
      </c>
    </row>
    <row r="76" spans="2:4" ht="21" x14ac:dyDescent="0.25">
      <c r="B76" s="29">
        <v>2023</v>
      </c>
      <c r="C76" s="12">
        <v>1</v>
      </c>
      <c r="D76" s="30">
        <f>(C76/(C$75/100))%</f>
        <v>1</v>
      </c>
    </row>
    <row r="77" spans="2:4" ht="21.75" thickBot="1" x14ac:dyDescent="0.3">
      <c r="B77" s="31">
        <v>2022</v>
      </c>
      <c r="C77" s="14">
        <v>0</v>
      </c>
      <c r="D77" s="30">
        <f>(C77/(C$75/100))%</f>
        <v>0</v>
      </c>
    </row>
    <row r="78" spans="2:4" ht="24" thickBot="1" x14ac:dyDescent="0.3">
      <c r="B78" s="13" t="s">
        <v>32</v>
      </c>
      <c r="C78" s="15">
        <f>SUM(C79:C80)</f>
        <v>1</v>
      </c>
      <c r="D78" s="16">
        <f>(C78/(C$92/100))%</f>
        <v>1.3333333333333333E-3</v>
      </c>
    </row>
    <row r="79" spans="2:4" ht="21" x14ac:dyDescent="0.25">
      <c r="B79" s="29">
        <v>2023</v>
      </c>
      <c r="C79" s="12">
        <v>1</v>
      </c>
      <c r="D79" s="30">
        <f>(C79/(C$78/100))%</f>
        <v>1</v>
      </c>
    </row>
    <row r="80" spans="2:4" ht="21.75" thickBot="1" x14ac:dyDescent="0.3">
      <c r="B80" s="31">
        <v>2022</v>
      </c>
      <c r="C80" s="14">
        <v>0</v>
      </c>
      <c r="D80" s="30">
        <f>(C80/(C$78/100))%</f>
        <v>0</v>
      </c>
    </row>
    <row r="81" spans="2:4" ht="24" thickBot="1" x14ac:dyDescent="0.3">
      <c r="B81" s="13" t="s">
        <v>33</v>
      </c>
      <c r="C81" s="15">
        <f>SUM(C82:C83)</f>
        <v>1</v>
      </c>
      <c r="D81" s="16">
        <f>(C81/(C$92/100))%</f>
        <v>1.3333333333333333E-3</v>
      </c>
    </row>
    <row r="82" spans="2:4" ht="21" x14ac:dyDescent="0.25">
      <c r="B82" s="29">
        <v>2023</v>
      </c>
      <c r="C82" s="12">
        <v>0</v>
      </c>
      <c r="D82" s="30">
        <f>(C82/(C$81/100))%</f>
        <v>0</v>
      </c>
    </row>
    <row r="83" spans="2:4" ht="21.75" thickBot="1" x14ac:dyDescent="0.3">
      <c r="B83" s="31">
        <v>2022</v>
      </c>
      <c r="C83" s="14">
        <v>1</v>
      </c>
      <c r="D83" s="30">
        <f>(C83/(C$81/100))%</f>
        <v>1</v>
      </c>
    </row>
    <row r="84" spans="2:4" ht="24" thickBot="1" x14ac:dyDescent="0.3">
      <c r="B84" s="13" t="s">
        <v>34</v>
      </c>
      <c r="C84" s="15">
        <f>C85+C86</f>
        <v>1</v>
      </c>
      <c r="D84" s="16">
        <f>(C84/(C$92/100))%</f>
        <v>1.3333333333333333E-3</v>
      </c>
    </row>
    <row r="85" spans="2:4" ht="21" x14ac:dyDescent="0.25">
      <c r="B85" s="29">
        <v>2023</v>
      </c>
      <c r="C85" s="12">
        <v>1</v>
      </c>
      <c r="D85" s="30">
        <f>(C85/(C$84/100))%</f>
        <v>1</v>
      </c>
    </row>
    <row r="86" spans="2:4" ht="21.75" thickBot="1" x14ac:dyDescent="0.3">
      <c r="B86" s="31">
        <v>2022</v>
      </c>
      <c r="C86" s="14">
        <v>0</v>
      </c>
      <c r="D86" s="30">
        <f>(C86/(C$84/100))%</f>
        <v>0</v>
      </c>
    </row>
    <row r="87" spans="2:4" ht="24" thickBot="1" x14ac:dyDescent="0.3">
      <c r="B87" s="13" t="s">
        <v>27</v>
      </c>
      <c r="C87" s="15">
        <f>C81+C78+C75+C72+C69+C66+C63+C54+C57+C60+C84</f>
        <v>16</v>
      </c>
      <c r="D87" s="16">
        <f>(C87/(C$92/100))%</f>
        <v>2.1333333333333333E-2</v>
      </c>
    </row>
    <row r="88" spans="2:4" ht="21" x14ac:dyDescent="0.25">
      <c r="B88" s="31">
        <v>2023</v>
      </c>
      <c r="C88" s="14">
        <f>C85+C82+C79+C76+C73+C55+C58+C61+C64+C67+C70</f>
        <v>9</v>
      </c>
      <c r="D88" s="30">
        <f>(C88/(C$87/100))%</f>
        <v>0.5625</v>
      </c>
    </row>
    <row r="89" spans="2:4" ht="21.75" thickBot="1" x14ac:dyDescent="0.3">
      <c r="B89" s="31">
        <v>2022</v>
      </c>
      <c r="C89" s="14">
        <f>C86+C83+C80+C77+C74+C71+C68+C65+C62+C59+C56</f>
        <v>7</v>
      </c>
      <c r="D89" s="30">
        <f>(C89/(C$87/100))%</f>
        <v>0.4375</v>
      </c>
    </row>
    <row r="90" spans="2:4" ht="23.25" x14ac:dyDescent="0.25">
      <c r="B90" s="17">
        <v>2023</v>
      </c>
      <c r="C90" s="18">
        <f>C85+C82+C79+C76+C73+C70+C67+C64+C61+C58+C55+C52+C49+C46+C43+C40+C37+C34+C31+C28+C25+C22</f>
        <v>367</v>
      </c>
      <c r="D90" s="19">
        <f>(C90/($C92/100))%</f>
        <v>0.48933333333333329</v>
      </c>
    </row>
    <row r="91" spans="2:4" ht="24" thickBot="1" x14ac:dyDescent="0.3">
      <c r="B91" s="20">
        <v>2022</v>
      </c>
      <c r="C91" s="21">
        <f>C83+C80+C77+C74+C71+C68+C65+C62+C59+C56+C53+C50+C47+C44+C41+C38+C35+C32+C29+C26+C23</f>
        <v>383</v>
      </c>
      <c r="D91" s="22">
        <f>(C91/($C92/100))%</f>
        <v>0.51066666666666671</v>
      </c>
    </row>
    <row r="92" spans="2:4" ht="21.75" thickBot="1" x14ac:dyDescent="0.3">
      <c r="B92" s="32" t="s">
        <v>29</v>
      </c>
      <c r="C92" s="33">
        <f>C21+C24+C27+C30+C33+C36+C39+C42+C45+C48+C51+C87</f>
        <v>750</v>
      </c>
      <c r="D92" s="34">
        <f>D21+D24+D27+D30+D33+D36+D39+D42+D45+D48+D51+D87</f>
        <v>1.0000000000000002</v>
      </c>
    </row>
    <row r="94" spans="2:4" ht="15.75" thickBot="1" x14ac:dyDescent="0.3"/>
    <row r="95" spans="2:4" ht="97.5" customHeight="1" thickBot="1" x14ac:dyDescent="0.3">
      <c r="B95" s="214" t="s">
        <v>66</v>
      </c>
      <c r="C95" s="215"/>
    </row>
    <row r="96" spans="2:4" ht="24" thickBot="1" x14ac:dyDescent="0.4">
      <c r="B96" s="56"/>
      <c r="C96" s="56"/>
    </row>
    <row r="97" spans="2:14" ht="21.75" thickBot="1" x14ac:dyDescent="0.3">
      <c r="B97" s="57" t="s">
        <v>8</v>
      </c>
      <c r="C97" s="7" t="s">
        <v>49</v>
      </c>
    </row>
    <row r="98" spans="2:14" ht="193.5" customHeight="1" thickBot="1" x14ac:dyDescent="0.3">
      <c r="B98" s="58" t="s">
        <v>9</v>
      </c>
      <c r="C98" s="11" t="s">
        <v>59</v>
      </c>
    </row>
    <row r="99" spans="2:14" ht="185.25" customHeight="1" thickBot="1" x14ac:dyDescent="0.3">
      <c r="B99" s="42" t="s">
        <v>48</v>
      </c>
      <c r="C99" s="43" t="s">
        <v>60</v>
      </c>
    </row>
    <row r="102" spans="2:14" ht="15.75" thickBot="1" x14ac:dyDescent="0.3"/>
    <row r="103" spans="2:14" ht="24" thickBot="1" x14ac:dyDescent="0.4">
      <c r="B103" s="23" t="s">
        <v>65</v>
      </c>
      <c r="C103" s="221" t="s">
        <v>39</v>
      </c>
      <c r="D103" s="222"/>
      <c r="E103" s="222"/>
      <c r="F103" s="222"/>
      <c r="G103" s="222"/>
      <c r="H103" s="222"/>
      <c r="I103" s="222"/>
      <c r="J103" s="222"/>
      <c r="K103" s="222"/>
      <c r="L103" s="222"/>
      <c r="M103" s="222"/>
      <c r="N103" s="223"/>
    </row>
    <row r="104" spans="2:14" ht="24" thickBot="1" x14ac:dyDescent="0.3">
      <c r="C104" s="224" t="s">
        <v>36</v>
      </c>
      <c r="D104" s="225"/>
      <c r="E104" s="225"/>
      <c r="F104" s="225"/>
      <c r="G104" s="225"/>
      <c r="H104" s="225"/>
      <c r="I104" s="225"/>
      <c r="J104" s="225"/>
      <c r="K104" s="225"/>
      <c r="L104" s="225"/>
      <c r="M104" s="225"/>
      <c r="N104" s="223"/>
    </row>
    <row r="105" spans="2:14" ht="24" thickBot="1" x14ac:dyDescent="0.3">
      <c r="C105" s="13" t="s">
        <v>12</v>
      </c>
      <c r="D105" s="13" t="s">
        <v>11</v>
      </c>
      <c r="E105" s="13" t="s">
        <v>13</v>
      </c>
      <c r="F105" s="13" t="s">
        <v>15</v>
      </c>
      <c r="G105" s="13" t="s">
        <v>16</v>
      </c>
      <c r="H105" s="13" t="s">
        <v>14</v>
      </c>
      <c r="I105" s="13" t="s">
        <v>17</v>
      </c>
      <c r="J105" s="13" t="s">
        <v>18</v>
      </c>
      <c r="K105" s="13" t="s">
        <v>19</v>
      </c>
      <c r="L105" s="13" t="s">
        <v>20</v>
      </c>
      <c r="M105" s="13" t="s">
        <v>21</v>
      </c>
      <c r="N105" s="13" t="s">
        <v>27</v>
      </c>
    </row>
    <row r="106" spans="2:14" ht="21" x14ac:dyDescent="0.25">
      <c r="B106" s="24">
        <v>2023</v>
      </c>
      <c r="C106" s="25">
        <f>(C22/(C$92/100))%</f>
        <v>0.16533333333333336</v>
      </c>
      <c r="D106" s="25">
        <f>(C25/(C$92/100))%</f>
        <v>9.4666666666666663E-2</v>
      </c>
      <c r="E106" s="25">
        <f>(C28/(C$92/100))%</f>
        <v>4.4000000000000004E-2</v>
      </c>
      <c r="F106" s="25">
        <f>(C31/(C$92/100))%</f>
        <v>2.9333333333333333E-2</v>
      </c>
      <c r="G106" s="25">
        <f>(C34/(C$92/100))%</f>
        <v>3.6000000000000004E-2</v>
      </c>
      <c r="H106" s="25">
        <f>(C37/(C$92/100))%</f>
        <v>8.0000000000000002E-3</v>
      </c>
      <c r="I106" s="25">
        <f>(C40/(C$92/100))%</f>
        <v>2.6666666666666665E-2</v>
      </c>
      <c r="J106" s="25">
        <f>(C43/(C$92/100))%</f>
        <v>2.6666666666666665E-2</v>
      </c>
      <c r="K106" s="25">
        <f>(C46/(C$92/100))%</f>
        <v>0.02</v>
      </c>
      <c r="L106" s="25">
        <f>(C49/(C$92/100))%</f>
        <v>1.4666666666666666E-2</v>
      </c>
      <c r="M106" s="25">
        <f>(C52/(C$92/100))%</f>
        <v>1.2E-2</v>
      </c>
      <c r="N106" s="25">
        <f>(C88/(C$92/100))%</f>
        <v>1.2E-2</v>
      </c>
    </row>
    <row r="107" spans="2:14" ht="21.75" thickBot="1" x14ac:dyDescent="0.3">
      <c r="B107" s="26">
        <v>2022</v>
      </c>
      <c r="C107" s="25">
        <f>(C23/(C$92/100))%</f>
        <v>0.16533333333333336</v>
      </c>
      <c r="D107" s="25">
        <f>(C26/(C$92/100))%</f>
        <v>0.11466666666666667</v>
      </c>
      <c r="E107" s="25">
        <f>(C29/(C$92/100))%</f>
        <v>5.333333333333333E-2</v>
      </c>
      <c r="F107" s="25">
        <f>(C32/(C$92/100))%</f>
        <v>3.2000000000000001E-2</v>
      </c>
      <c r="G107" s="25">
        <f>(C35/(C$92/100))%</f>
        <v>0.02</v>
      </c>
      <c r="H107" s="25">
        <f>(C38/(C$92/100))%</f>
        <v>4.533333333333333E-2</v>
      </c>
      <c r="I107" s="25">
        <f>(C41/(C$92/100))%</f>
        <v>2.1333333333333333E-2</v>
      </c>
      <c r="J107" s="25">
        <f>(C44/(C$92/100))%</f>
        <v>2.1333333333333333E-2</v>
      </c>
      <c r="K107" s="25">
        <f>(C47/(C$92/100))%</f>
        <v>2.1333333333333333E-2</v>
      </c>
      <c r="L107" s="25">
        <f>(C50/(C$92/100))%</f>
        <v>4.0000000000000001E-3</v>
      </c>
      <c r="M107" s="25">
        <f>(C53/(C$92/100))%</f>
        <v>2.6666666666666666E-3</v>
      </c>
      <c r="N107" s="25">
        <f>(C89/(C$92/100))%</f>
        <v>9.3333333333333341E-3</v>
      </c>
    </row>
    <row r="108" spans="2:14" ht="24" thickBot="1" x14ac:dyDescent="0.3">
      <c r="B108" s="27" t="s">
        <v>37</v>
      </c>
      <c r="C108" s="28">
        <f t="shared" ref="C108:N108" si="0">SUM(C106:C107)</f>
        <v>0.33066666666666672</v>
      </c>
      <c r="D108" s="28">
        <f t="shared" si="0"/>
        <v>0.20933333333333332</v>
      </c>
      <c r="E108" s="28">
        <f t="shared" si="0"/>
        <v>9.7333333333333327E-2</v>
      </c>
      <c r="F108" s="28">
        <f t="shared" si="0"/>
        <v>6.1333333333333337E-2</v>
      </c>
      <c r="G108" s="28">
        <f t="shared" si="0"/>
        <v>5.6000000000000008E-2</v>
      </c>
      <c r="H108" s="28">
        <f t="shared" si="0"/>
        <v>5.333333333333333E-2</v>
      </c>
      <c r="I108" s="28">
        <f t="shared" si="0"/>
        <v>4.8000000000000001E-2</v>
      </c>
      <c r="J108" s="28">
        <f t="shared" si="0"/>
        <v>4.8000000000000001E-2</v>
      </c>
      <c r="K108" s="28">
        <f t="shared" si="0"/>
        <v>4.1333333333333333E-2</v>
      </c>
      <c r="L108" s="28">
        <f t="shared" si="0"/>
        <v>1.8666666666666665E-2</v>
      </c>
      <c r="M108" s="28">
        <f t="shared" si="0"/>
        <v>1.4666666666666666E-2</v>
      </c>
      <c r="N108" s="28">
        <f t="shared" si="0"/>
        <v>2.1333333333333336E-2</v>
      </c>
    </row>
  </sheetData>
  <mergeCells count="5">
    <mergeCell ref="H4:H5"/>
    <mergeCell ref="B9:D9"/>
    <mergeCell ref="B95:C95"/>
    <mergeCell ref="C103:N103"/>
    <mergeCell ref="C104:N104"/>
  </mergeCells>
  <dataValidations count="2">
    <dataValidation allowBlank="1" showInputMessage="1" showErrorMessage="1" promptTitle="VALORES POSIBLES ASIGNADOR IOT" sqref="F4" xr:uid="{DA0C3353-FE6B-4641-96A0-197B5A0EA0B1}"/>
    <dataValidation type="list" allowBlank="1" showInputMessage="1" showErrorMessage="1" promptTitle="VALORES POSIBLES ASIGNADOR IOT" sqref="F5" xr:uid="{C2DACF3F-D047-40C0-B460-F905BE45317B}">
      <formula1>"2023,2022"</formula1>
    </dataValidation>
  </dataValidations>
  <hyperlinks>
    <hyperlink ref="F4" r:id="rId1" display="cve@mitre.org/cve@cert.org.tw" xr:uid="{4F385330-6710-433E-AD6A-02F091E46A53}"/>
    <hyperlink ref="F5" r:id="rId2" display="cve@mitre.org/cve@cert.org.tw" xr:uid="{6F32D155-5CA1-4B30-966F-20B101629F7F}"/>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7EA93-732B-497E-9D01-9691AC134731}">
  <dimension ref="B2:N108"/>
  <sheetViews>
    <sheetView topLeftCell="B9" zoomScale="50" zoomScaleNormal="50" workbookViewId="0">
      <selection activeCell="D12" sqref="D12"/>
    </sheetView>
  </sheetViews>
  <sheetFormatPr baseColWidth="10" defaultRowHeight="15" x14ac:dyDescent="0.25"/>
  <cols>
    <col min="2" max="2" width="101.5703125" customWidth="1"/>
    <col min="3" max="3" width="113.5703125" customWidth="1"/>
    <col min="4" max="4" width="88.42578125" customWidth="1"/>
    <col min="5" max="5" width="77.28515625" customWidth="1"/>
    <col min="6" max="6" width="62.85546875" customWidth="1"/>
    <col min="7" max="7" width="79.42578125" customWidth="1"/>
    <col min="8" max="8" width="87.28515625" customWidth="1"/>
    <col min="9" max="9" width="76.140625" customWidth="1"/>
    <col min="10" max="10" width="68.140625" customWidth="1"/>
    <col min="11" max="11" width="69" customWidth="1"/>
    <col min="12" max="12" width="69.57031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38" t="s">
        <v>5</v>
      </c>
      <c r="C4" s="1" t="s">
        <v>5</v>
      </c>
      <c r="D4" s="39" t="s">
        <v>6</v>
      </c>
      <c r="E4" s="40" t="s">
        <v>7</v>
      </c>
      <c r="F4" s="41" t="s">
        <v>44</v>
      </c>
      <c r="G4" s="44" t="s">
        <v>51</v>
      </c>
      <c r="H4" s="216" t="s">
        <v>255</v>
      </c>
    </row>
    <row r="5" spans="2:8" ht="330" customHeight="1" thickTop="1" thickBot="1" x14ac:dyDescent="0.3">
      <c r="B5" s="38" t="s">
        <v>193</v>
      </c>
      <c r="C5" s="1" t="s">
        <v>194</v>
      </c>
      <c r="D5" s="39" t="s">
        <v>195</v>
      </c>
      <c r="E5" s="40" t="s">
        <v>7</v>
      </c>
      <c r="F5" s="41" t="s">
        <v>182</v>
      </c>
      <c r="G5" s="185" t="s">
        <v>78</v>
      </c>
      <c r="H5" s="217"/>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49</v>
      </c>
      <c r="D11" s="8"/>
    </row>
    <row r="12" spans="2:8" ht="224.25" customHeight="1" thickBot="1" x14ac:dyDescent="0.4">
      <c r="B12" s="10" t="s">
        <v>9</v>
      </c>
      <c r="C12" s="11" t="s">
        <v>256</v>
      </c>
      <c r="D12" s="9"/>
    </row>
    <row r="13" spans="2:8" ht="207.75" customHeight="1" thickBot="1" x14ac:dyDescent="0.3">
      <c r="B13" s="42" t="s">
        <v>48</v>
      </c>
      <c r="C13" s="43" t="s">
        <v>258</v>
      </c>
    </row>
    <row r="19" spans="2:4" ht="15.75" thickBot="1" x14ac:dyDescent="0.3"/>
    <row r="20" spans="2:4" ht="92.25" customHeight="1" thickBot="1" x14ac:dyDescent="0.3">
      <c r="B20" s="50" t="s">
        <v>53</v>
      </c>
      <c r="C20" s="51" t="s">
        <v>10</v>
      </c>
      <c r="D20" s="52" t="s">
        <v>259</v>
      </c>
    </row>
    <row r="21" spans="2:4" ht="24" thickBot="1" x14ac:dyDescent="0.3">
      <c r="B21" s="13" t="s">
        <v>12</v>
      </c>
      <c r="C21" s="15">
        <f>SUM(C22:C23)</f>
        <v>248</v>
      </c>
      <c r="D21" s="16">
        <f>(C21/(C$92/100))%</f>
        <v>0.33066666666666672</v>
      </c>
    </row>
    <row r="22" spans="2:4" ht="21" x14ac:dyDescent="0.25">
      <c r="B22" s="53" t="s">
        <v>182</v>
      </c>
      <c r="C22" s="12">
        <v>28</v>
      </c>
      <c r="D22" s="55">
        <f>(C22/(C$21/100))%</f>
        <v>0.11290322580645162</v>
      </c>
    </row>
    <row r="23" spans="2:4" ht="21.75" thickBot="1" x14ac:dyDescent="0.3">
      <c r="B23" s="54" t="s">
        <v>183</v>
      </c>
      <c r="C23" s="14">
        <v>220</v>
      </c>
      <c r="D23" s="55">
        <f>(C23/(C$21/100))%</f>
        <v>0.88709677419354838</v>
      </c>
    </row>
    <row r="24" spans="2:4" ht="24" thickBot="1" x14ac:dyDescent="0.3">
      <c r="B24" s="13" t="s">
        <v>11</v>
      </c>
      <c r="C24" s="15">
        <f>SUM(C25:C26)</f>
        <v>157</v>
      </c>
      <c r="D24" s="16">
        <f>(C24/(C$92/100))%</f>
        <v>0.20933333333333334</v>
      </c>
    </row>
    <row r="25" spans="2:4" ht="21" x14ac:dyDescent="0.25">
      <c r="B25" s="53" t="s">
        <v>182</v>
      </c>
      <c r="C25" s="12">
        <v>5</v>
      </c>
      <c r="D25" s="30">
        <f>(C25/(C$24/100))%</f>
        <v>3.1847133757961783E-2</v>
      </c>
    </row>
    <row r="26" spans="2:4" ht="21.75" thickBot="1" x14ac:dyDescent="0.3">
      <c r="B26" s="54" t="s">
        <v>183</v>
      </c>
      <c r="C26" s="14">
        <v>152</v>
      </c>
      <c r="D26" s="30">
        <f>(C26/(C$24/100))%</f>
        <v>0.96815286624203822</v>
      </c>
    </row>
    <row r="27" spans="2:4" ht="24" thickBot="1" x14ac:dyDescent="0.3">
      <c r="B27" s="13" t="s">
        <v>13</v>
      </c>
      <c r="C27" s="15">
        <f>SUM(C28:C29)</f>
        <v>73</v>
      </c>
      <c r="D27" s="16">
        <f>(C27/(C$92/100))%</f>
        <v>9.7333333333333327E-2</v>
      </c>
    </row>
    <row r="28" spans="2:4" ht="21" x14ac:dyDescent="0.25">
      <c r="B28" s="29" t="s">
        <v>182</v>
      </c>
      <c r="C28" s="12">
        <v>16</v>
      </c>
      <c r="D28" s="30">
        <f>(C28/(C$27/100))%</f>
        <v>0.21917808219178081</v>
      </c>
    </row>
    <row r="29" spans="2:4" ht="21.75" thickBot="1" x14ac:dyDescent="0.3">
      <c r="B29" s="31" t="s">
        <v>183</v>
      </c>
      <c r="C29" s="14">
        <v>57</v>
      </c>
      <c r="D29" s="30">
        <f>(C29/(C$27/100))%</f>
        <v>0.78082191780821919</v>
      </c>
    </row>
    <row r="30" spans="2:4" ht="24" thickBot="1" x14ac:dyDescent="0.3">
      <c r="B30" s="13" t="s">
        <v>15</v>
      </c>
      <c r="C30" s="15">
        <f>SUM(C31:C32)</f>
        <v>46</v>
      </c>
      <c r="D30" s="16">
        <f>(C30/(C$92/100))%</f>
        <v>6.1333333333333337E-2</v>
      </c>
    </row>
    <row r="31" spans="2:4" ht="21" x14ac:dyDescent="0.25">
      <c r="B31" s="29" t="s">
        <v>182</v>
      </c>
      <c r="C31" s="12">
        <v>3</v>
      </c>
      <c r="D31" s="30">
        <f>(C31/(C$29/100))%</f>
        <v>5.2631578947368425E-2</v>
      </c>
    </row>
    <row r="32" spans="2:4" ht="21.75" thickBot="1" x14ac:dyDescent="0.3">
      <c r="B32" s="31" t="s">
        <v>183</v>
      </c>
      <c r="C32" s="14">
        <v>43</v>
      </c>
      <c r="D32" s="30">
        <f>(C32/(C$29/100))%</f>
        <v>0.75438596491228083</v>
      </c>
    </row>
    <row r="33" spans="2:4" ht="24" thickBot="1" x14ac:dyDescent="0.3">
      <c r="B33" s="13" t="s">
        <v>16</v>
      </c>
      <c r="C33" s="15">
        <f>SUM(C34:C35)</f>
        <v>42</v>
      </c>
      <c r="D33" s="16">
        <f>(C33/(C$92/100))%</f>
        <v>5.5999999999999994E-2</v>
      </c>
    </row>
    <row r="34" spans="2:4" ht="21" x14ac:dyDescent="0.25">
      <c r="B34" s="29" t="s">
        <v>182</v>
      </c>
      <c r="C34" s="12">
        <v>0</v>
      </c>
      <c r="D34" s="30">
        <f>(C34/(C$33/100))%</f>
        <v>0</v>
      </c>
    </row>
    <row r="35" spans="2:4" ht="21.75" thickBot="1" x14ac:dyDescent="0.3">
      <c r="B35" s="31" t="s">
        <v>183</v>
      </c>
      <c r="C35" s="14">
        <v>42</v>
      </c>
      <c r="D35" s="30">
        <f>(C35/(C$33/100))%</f>
        <v>1</v>
      </c>
    </row>
    <row r="36" spans="2:4" ht="24" thickBot="1" x14ac:dyDescent="0.3">
      <c r="B36" s="13" t="s">
        <v>14</v>
      </c>
      <c r="C36" s="15">
        <f>SUM(C37:C38)</f>
        <v>40</v>
      </c>
      <c r="D36" s="16">
        <f>(C36/(C$92/100))%</f>
        <v>5.333333333333333E-2</v>
      </c>
    </row>
    <row r="37" spans="2:4" ht="21" x14ac:dyDescent="0.25">
      <c r="B37" s="29" t="s">
        <v>182</v>
      </c>
      <c r="C37" s="12">
        <v>0</v>
      </c>
      <c r="D37" s="30">
        <f>(C37/(C$36/100))%</f>
        <v>0</v>
      </c>
    </row>
    <row r="38" spans="2:4" ht="21.75" thickBot="1" x14ac:dyDescent="0.3">
      <c r="B38" s="31" t="s">
        <v>183</v>
      </c>
      <c r="C38" s="14">
        <v>40</v>
      </c>
      <c r="D38" s="30">
        <f>(C38/(C$36/100))%</f>
        <v>1</v>
      </c>
    </row>
    <row r="39" spans="2:4" ht="24" thickBot="1" x14ac:dyDescent="0.3">
      <c r="B39" s="13" t="s">
        <v>17</v>
      </c>
      <c r="C39" s="15">
        <f>SUM(C40:C41)</f>
        <v>36</v>
      </c>
      <c r="D39" s="16">
        <f>(C39/(C$92/100))%</f>
        <v>4.8000000000000001E-2</v>
      </c>
    </row>
    <row r="40" spans="2:4" ht="21" x14ac:dyDescent="0.25">
      <c r="B40" s="29" t="s">
        <v>182</v>
      </c>
      <c r="C40" s="12">
        <v>5</v>
      </c>
      <c r="D40" s="30">
        <f>(C40/(C$39/100))%</f>
        <v>0.1388888888888889</v>
      </c>
    </row>
    <row r="41" spans="2:4" ht="21.75" thickBot="1" x14ac:dyDescent="0.3">
      <c r="B41" s="31" t="s">
        <v>183</v>
      </c>
      <c r="C41" s="14">
        <v>31</v>
      </c>
      <c r="D41" s="30">
        <f>(C41/(C$39/100))%</f>
        <v>0.86111111111111116</v>
      </c>
    </row>
    <row r="42" spans="2:4" ht="24" thickBot="1" x14ac:dyDescent="0.3">
      <c r="B42" s="13" t="s">
        <v>18</v>
      </c>
      <c r="C42" s="15">
        <f>SUM(C43:C44)</f>
        <v>36</v>
      </c>
      <c r="D42" s="16">
        <f>(C42/(C$92/100))%</f>
        <v>4.8000000000000001E-2</v>
      </c>
    </row>
    <row r="43" spans="2:4" ht="21" x14ac:dyDescent="0.25">
      <c r="B43" s="29" t="s">
        <v>182</v>
      </c>
      <c r="C43" s="12">
        <v>0</v>
      </c>
      <c r="D43" s="30">
        <f>(C43/(C$42/100))%</f>
        <v>0</v>
      </c>
    </row>
    <row r="44" spans="2:4" ht="21.75" thickBot="1" x14ac:dyDescent="0.3">
      <c r="B44" s="31" t="s">
        <v>183</v>
      </c>
      <c r="C44" s="14">
        <v>36</v>
      </c>
      <c r="D44" s="30">
        <f>(C44/(C$42/100))%</f>
        <v>1</v>
      </c>
    </row>
    <row r="45" spans="2:4" ht="24" thickBot="1" x14ac:dyDescent="0.3">
      <c r="B45" s="13" t="s">
        <v>19</v>
      </c>
      <c r="C45" s="15">
        <f>SUM(C46:C47)</f>
        <v>31</v>
      </c>
      <c r="D45" s="16">
        <f>(C45/(C$92/100))%</f>
        <v>4.133333333333334E-2</v>
      </c>
    </row>
    <row r="46" spans="2:4" ht="21" x14ac:dyDescent="0.25">
      <c r="B46" s="29" t="s">
        <v>182</v>
      </c>
      <c r="C46" s="12">
        <v>4</v>
      </c>
      <c r="D46" s="30">
        <f>(C46/(C$26/100))%</f>
        <v>2.6315789473684213E-2</v>
      </c>
    </row>
    <row r="47" spans="2:4" ht="21.75" thickBot="1" x14ac:dyDescent="0.3">
      <c r="B47" s="31" t="s">
        <v>183</v>
      </c>
      <c r="C47" s="14">
        <v>27</v>
      </c>
      <c r="D47" s="30">
        <f>(C47/(C$26/100))%</f>
        <v>0.17763157894736842</v>
      </c>
    </row>
    <row r="48" spans="2:4" ht="24" thickBot="1" x14ac:dyDescent="0.3">
      <c r="B48" s="13" t="s">
        <v>20</v>
      </c>
      <c r="C48" s="15">
        <f>SUM(C49:C50)</f>
        <v>14</v>
      </c>
      <c r="D48" s="16">
        <f>(C48/(C$92/100))%</f>
        <v>1.8666666666666668E-2</v>
      </c>
    </row>
    <row r="49" spans="2:4" ht="21" x14ac:dyDescent="0.25">
      <c r="B49" s="29" t="s">
        <v>182</v>
      </c>
      <c r="C49" s="12">
        <v>0</v>
      </c>
      <c r="D49" s="30">
        <f>(C49/(C$48/100))%</f>
        <v>0</v>
      </c>
    </row>
    <row r="50" spans="2:4" ht="21.75" thickBot="1" x14ac:dyDescent="0.3">
      <c r="B50" s="31" t="s">
        <v>183</v>
      </c>
      <c r="C50" s="14">
        <v>14</v>
      </c>
      <c r="D50" s="30">
        <f>(C50/(C$48/100))%</f>
        <v>0.99999999999999989</v>
      </c>
    </row>
    <row r="51" spans="2:4" ht="25.5" customHeight="1" thickBot="1" x14ac:dyDescent="0.3">
      <c r="B51" s="13" t="s">
        <v>21</v>
      </c>
      <c r="C51" s="15">
        <f>SUM(C52:C53)</f>
        <v>11</v>
      </c>
      <c r="D51" s="16">
        <f>(C51/(C$92/100))%</f>
        <v>1.4666666666666666E-2</v>
      </c>
    </row>
    <row r="52" spans="2:4" ht="25.5" customHeight="1" x14ac:dyDescent="0.25">
      <c r="B52" s="29" t="s">
        <v>182</v>
      </c>
      <c r="C52" s="12">
        <v>0</v>
      </c>
      <c r="D52" s="30">
        <f>(C52/(C$51/100))%</f>
        <v>0</v>
      </c>
    </row>
    <row r="53" spans="2:4" ht="25.5" customHeight="1" thickBot="1" x14ac:dyDescent="0.3">
      <c r="B53" s="31" t="s">
        <v>183</v>
      </c>
      <c r="C53" s="14">
        <v>11</v>
      </c>
      <c r="D53" s="30">
        <f>(C53/(C$51/100))%</f>
        <v>1</v>
      </c>
    </row>
    <row r="54" spans="2:4" ht="24" thickBot="1" x14ac:dyDescent="0.3">
      <c r="B54" s="13" t="s">
        <v>22</v>
      </c>
      <c r="C54" s="15">
        <f>SUM(C55:C56)</f>
        <v>4</v>
      </c>
      <c r="D54" s="16">
        <f>(C54/(C$92/100))%</f>
        <v>5.3333333333333332E-3</v>
      </c>
    </row>
    <row r="55" spans="2:4" ht="21" x14ac:dyDescent="0.25">
      <c r="B55" s="29" t="s">
        <v>182</v>
      </c>
      <c r="C55" s="12">
        <v>3</v>
      </c>
      <c r="D55" s="30">
        <f>(C55/(C$54/100))%</f>
        <v>0.75</v>
      </c>
    </row>
    <row r="56" spans="2:4" ht="21.75" thickBot="1" x14ac:dyDescent="0.3">
      <c r="B56" s="31" t="s">
        <v>183</v>
      </c>
      <c r="C56" s="14">
        <v>1</v>
      </c>
      <c r="D56" s="30">
        <f>(C56/(C$54/100))%</f>
        <v>0.25</v>
      </c>
    </row>
    <row r="57" spans="2:4" ht="24" thickBot="1" x14ac:dyDescent="0.3">
      <c r="B57" s="13" t="s">
        <v>24</v>
      </c>
      <c r="C57" s="15">
        <f>SUM(C58:C59)</f>
        <v>2</v>
      </c>
      <c r="D57" s="16">
        <f>(C57/(C$92/100))%</f>
        <v>2.6666666666666666E-3</v>
      </c>
    </row>
    <row r="58" spans="2:4" ht="21" x14ac:dyDescent="0.25">
      <c r="B58" s="29" t="s">
        <v>182</v>
      </c>
      <c r="C58" s="12">
        <v>0</v>
      </c>
      <c r="D58" s="30">
        <f>(C58/(C$57/100))%</f>
        <v>0</v>
      </c>
    </row>
    <row r="59" spans="2:4" ht="21.75" thickBot="1" x14ac:dyDescent="0.3">
      <c r="B59" s="31" t="s">
        <v>183</v>
      </c>
      <c r="C59" s="14">
        <v>2</v>
      </c>
      <c r="D59" s="30">
        <f>(C59/(C$57/100))%</f>
        <v>1</v>
      </c>
    </row>
    <row r="60" spans="2:4" ht="24" thickBot="1" x14ac:dyDescent="0.3">
      <c r="B60" s="13" t="s">
        <v>26</v>
      </c>
      <c r="C60" s="15">
        <f>SUM(C61:C62)</f>
        <v>2</v>
      </c>
      <c r="D60" s="16">
        <f>(C60/(C$92/100))%</f>
        <v>2.6666666666666666E-3</v>
      </c>
    </row>
    <row r="61" spans="2:4" ht="21" x14ac:dyDescent="0.25">
      <c r="B61" s="29" t="s">
        <v>182</v>
      </c>
      <c r="C61" s="12">
        <v>1</v>
      </c>
      <c r="D61" s="30">
        <f>(C61/(C$60/100))%</f>
        <v>0.5</v>
      </c>
    </row>
    <row r="62" spans="2:4" ht="21.75" thickBot="1" x14ac:dyDescent="0.3">
      <c r="B62" s="31" t="s">
        <v>183</v>
      </c>
      <c r="C62" s="14">
        <v>1</v>
      </c>
      <c r="D62" s="30">
        <f>(C62/(C$60/100))%</f>
        <v>0.5</v>
      </c>
    </row>
    <row r="63" spans="2:4" ht="24" thickBot="1" x14ac:dyDescent="0.3">
      <c r="B63" s="13" t="s">
        <v>23</v>
      </c>
      <c r="C63" s="15">
        <f>SUM(C64:C65)</f>
        <v>1</v>
      </c>
      <c r="D63" s="16">
        <f>(C63/(C$92/100))%</f>
        <v>1.3333333333333333E-3</v>
      </c>
    </row>
    <row r="64" spans="2:4" ht="21" x14ac:dyDescent="0.25">
      <c r="B64" s="29" t="s">
        <v>182</v>
      </c>
      <c r="C64" s="12">
        <v>0</v>
      </c>
      <c r="D64" s="30">
        <f>(C64/(C$63/100))%</f>
        <v>0</v>
      </c>
    </row>
    <row r="65" spans="2:4" ht="21.75" thickBot="1" x14ac:dyDescent="0.3">
      <c r="B65" s="31" t="s">
        <v>183</v>
      </c>
      <c r="C65" s="14">
        <v>1</v>
      </c>
      <c r="D65" s="30">
        <f>(C65/(C$63/100))%</f>
        <v>1</v>
      </c>
    </row>
    <row r="66" spans="2:4" ht="24" thickBot="1" x14ac:dyDescent="0.3">
      <c r="B66" s="13" t="s">
        <v>25</v>
      </c>
      <c r="C66" s="15">
        <f>SUM(C67:C68)</f>
        <v>1</v>
      </c>
      <c r="D66" s="16">
        <f>(C66/(C$92/100))%</f>
        <v>1.3333333333333333E-3</v>
      </c>
    </row>
    <row r="67" spans="2:4" ht="21" x14ac:dyDescent="0.25">
      <c r="B67" s="29" t="s">
        <v>182</v>
      </c>
      <c r="C67" s="12">
        <v>1</v>
      </c>
      <c r="D67" s="30">
        <f>(C67/(C$66/100))%</f>
        <v>1</v>
      </c>
    </row>
    <row r="68" spans="2:4" ht="21.75" thickBot="1" x14ac:dyDescent="0.3">
      <c r="B68" s="31" t="s">
        <v>183</v>
      </c>
      <c r="C68" s="14">
        <v>0</v>
      </c>
      <c r="D68" s="30">
        <f>(C68/(C$66/100))%</f>
        <v>0</v>
      </c>
    </row>
    <row r="69" spans="2:4" ht="24" thickBot="1" x14ac:dyDescent="0.3">
      <c r="B69" s="13" t="s">
        <v>28</v>
      </c>
      <c r="C69" s="15">
        <f>SUM(C70:C71)</f>
        <v>1</v>
      </c>
      <c r="D69" s="16">
        <f>(C69/(C$92/100))%</f>
        <v>1.3333333333333333E-3</v>
      </c>
    </row>
    <row r="70" spans="2:4" ht="21" x14ac:dyDescent="0.25">
      <c r="B70" s="29" t="s">
        <v>182</v>
      </c>
      <c r="C70" s="12">
        <v>0</v>
      </c>
      <c r="D70" s="30">
        <f>(C70/(C$69/100))%</f>
        <v>0</v>
      </c>
    </row>
    <row r="71" spans="2:4" ht="21.75" thickBot="1" x14ac:dyDescent="0.3">
      <c r="B71" s="31" t="s">
        <v>183</v>
      </c>
      <c r="C71" s="14">
        <v>1</v>
      </c>
      <c r="D71" s="30">
        <f>(C71/(C$69/100))%</f>
        <v>1</v>
      </c>
    </row>
    <row r="72" spans="2:4" ht="24" thickBot="1" x14ac:dyDescent="0.3">
      <c r="B72" s="13" t="s">
        <v>30</v>
      </c>
      <c r="C72" s="15">
        <f>SUM(C73:C74)</f>
        <v>1</v>
      </c>
      <c r="D72" s="16">
        <f>(C72/(C$92/100))%</f>
        <v>1.3333333333333333E-3</v>
      </c>
    </row>
    <row r="73" spans="2:4" ht="21" x14ac:dyDescent="0.25">
      <c r="B73" s="29" t="s">
        <v>182</v>
      </c>
      <c r="C73" s="12">
        <v>1</v>
      </c>
      <c r="D73" s="30">
        <f>(C73/(C$72/100))%</f>
        <v>1</v>
      </c>
    </row>
    <row r="74" spans="2:4" ht="21.75" thickBot="1" x14ac:dyDescent="0.3">
      <c r="B74" s="31" t="s">
        <v>183</v>
      </c>
      <c r="C74" s="14">
        <v>0</v>
      </c>
      <c r="D74" s="30">
        <f>(C74/(C$72/100))%</f>
        <v>0</v>
      </c>
    </row>
    <row r="75" spans="2:4" ht="24" thickBot="1" x14ac:dyDescent="0.3">
      <c r="B75" s="13" t="s">
        <v>31</v>
      </c>
      <c r="C75" s="15">
        <f>SUM(C76:C77)</f>
        <v>1</v>
      </c>
      <c r="D75" s="16">
        <f>(C75/(C$92/100))%</f>
        <v>1.3333333333333333E-3</v>
      </c>
    </row>
    <row r="76" spans="2:4" ht="21" x14ac:dyDescent="0.25">
      <c r="B76" s="29" t="s">
        <v>182</v>
      </c>
      <c r="C76" s="12">
        <v>1</v>
      </c>
      <c r="D76" s="30">
        <f>(C76/(C$75/100))%</f>
        <v>1</v>
      </c>
    </row>
    <row r="77" spans="2:4" ht="21.75" thickBot="1" x14ac:dyDescent="0.3">
      <c r="B77" s="31" t="s">
        <v>183</v>
      </c>
      <c r="C77" s="14">
        <v>0</v>
      </c>
      <c r="D77" s="30">
        <f>(C77/(C$75/100))%</f>
        <v>0</v>
      </c>
    </row>
    <row r="78" spans="2:4" ht="24" thickBot="1" x14ac:dyDescent="0.3">
      <c r="B78" s="13" t="s">
        <v>32</v>
      </c>
      <c r="C78" s="15">
        <f>SUM(C79:C80)</f>
        <v>1</v>
      </c>
      <c r="D78" s="16">
        <f>(C78/(C$92/100))%</f>
        <v>1.3333333333333333E-3</v>
      </c>
    </row>
    <row r="79" spans="2:4" ht="21" x14ac:dyDescent="0.25">
      <c r="B79" s="29" t="s">
        <v>182</v>
      </c>
      <c r="C79" s="12">
        <v>1</v>
      </c>
      <c r="D79" s="30">
        <f>(C79/(C$78/100))%</f>
        <v>1</v>
      </c>
    </row>
    <row r="80" spans="2:4" ht="21.75" thickBot="1" x14ac:dyDescent="0.3">
      <c r="B80" s="31" t="s">
        <v>183</v>
      </c>
      <c r="C80" s="14">
        <v>0</v>
      </c>
      <c r="D80" s="30">
        <f>(C80/(C$78/100))%</f>
        <v>0</v>
      </c>
    </row>
    <row r="81" spans="2:4" ht="24" thickBot="1" x14ac:dyDescent="0.3">
      <c r="B81" s="13" t="s">
        <v>33</v>
      </c>
      <c r="C81" s="15">
        <f>SUM(C82:C83)</f>
        <v>1</v>
      </c>
      <c r="D81" s="16">
        <f>(C81/(C$92/100))%</f>
        <v>1.3333333333333333E-3</v>
      </c>
    </row>
    <row r="82" spans="2:4" ht="21" x14ac:dyDescent="0.25">
      <c r="B82" s="29" t="s">
        <v>182</v>
      </c>
      <c r="C82" s="12">
        <v>0</v>
      </c>
      <c r="D82" s="30">
        <f>(C82/(C$81/100))%</f>
        <v>0</v>
      </c>
    </row>
    <row r="83" spans="2:4" ht="21.75" thickBot="1" x14ac:dyDescent="0.3">
      <c r="B83" s="31" t="s">
        <v>183</v>
      </c>
      <c r="C83" s="14">
        <v>1</v>
      </c>
      <c r="D83" s="30">
        <f>(C83/(C$81/100))%</f>
        <v>1</v>
      </c>
    </row>
    <row r="84" spans="2:4" ht="24" thickBot="1" x14ac:dyDescent="0.3">
      <c r="B84" s="13" t="s">
        <v>34</v>
      </c>
      <c r="C84" s="15">
        <f>C85+C86</f>
        <v>1</v>
      </c>
      <c r="D84" s="16">
        <f>(C84/(C$92/100))%</f>
        <v>1.3333333333333333E-3</v>
      </c>
    </row>
    <row r="85" spans="2:4" ht="21" x14ac:dyDescent="0.25">
      <c r="B85" s="29" t="s">
        <v>182</v>
      </c>
      <c r="C85" s="12">
        <v>0</v>
      </c>
      <c r="D85" s="30">
        <f>(C85/(C$84/100))%</f>
        <v>0</v>
      </c>
    </row>
    <row r="86" spans="2:4" ht="21.75" thickBot="1" x14ac:dyDescent="0.3">
      <c r="B86" s="31" t="s">
        <v>183</v>
      </c>
      <c r="C86" s="14">
        <v>1</v>
      </c>
      <c r="D86" s="30">
        <f>(C86/(C$84/100))%</f>
        <v>1</v>
      </c>
    </row>
    <row r="87" spans="2:4" ht="24" thickBot="1" x14ac:dyDescent="0.3">
      <c r="B87" s="13" t="s">
        <v>27</v>
      </c>
      <c r="C87" s="15">
        <f>C81+C78+C75+C72+C69+C66+C63+C54+C57+C60+C84</f>
        <v>16</v>
      </c>
      <c r="D87" s="16">
        <f>(C87/(C$92/100))%</f>
        <v>2.1333333333333333E-2</v>
      </c>
    </row>
    <row r="88" spans="2:4" ht="21" x14ac:dyDescent="0.25">
      <c r="B88" s="31" t="s">
        <v>182</v>
      </c>
      <c r="C88" s="14">
        <f>C85+C82+C79+C76+C73+C55+C58+C61+C64+C67+C70</f>
        <v>8</v>
      </c>
      <c r="D88" s="30">
        <f>(C88/(C$87/100))%</f>
        <v>0.5</v>
      </c>
    </row>
    <row r="89" spans="2:4" ht="21.75" thickBot="1" x14ac:dyDescent="0.3">
      <c r="B89" s="31" t="s">
        <v>183</v>
      </c>
      <c r="C89" s="14">
        <f>C86+C83+C80+C77+C74+C71+C68+C65+C62+C59+C56</f>
        <v>8</v>
      </c>
      <c r="D89" s="30">
        <f>(C89/(C$87/100))%</f>
        <v>0.5</v>
      </c>
    </row>
    <row r="90" spans="2:4" ht="23.25" x14ac:dyDescent="0.25">
      <c r="B90" s="17" t="s">
        <v>182</v>
      </c>
      <c r="C90" s="18">
        <f>C85+C82+C79+C76+C73+C70+C67+C64+C61+C58+C55+C52+C49+C46+C43+C40+C37+C34+C31+C28+C25+C22</f>
        <v>69</v>
      </c>
      <c r="D90" s="19">
        <f>(C90/($C92/100))%</f>
        <v>9.1999999999999998E-2</v>
      </c>
    </row>
    <row r="91" spans="2:4" ht="24" thickBot="1" x14ac:dyDescent="0.3">
      <c r="B91" s="20" t="s">
        <v>183</v>
      </c>
      <c r="C91" s="21">
        <f>C83+C80+C77+C74+C71+C68+C65+C62+C59+C56+C53+C50+C47+C44+C41+C38+C35+C32+C29+C26+C23+1</f>
        <v>681</v>
      </c>
      <c r="D91" s="22">
        <f>(C91/($C92/100))%</f>
        <v>0.90799999999999992</v>
      </c>
    </row>
    <row r="92" spans="2:4" ht="21.75" thickBot="1" x14ac:dyDescent="0.3">
      <c r="B92" s="32" t="s">
        <v>29</v>
      </c>
      <c r="C92" s="33">
        <f>C21+C24+C27+C30+C33+C36+C39+C42+C45+C48+C51+C87</f>
        <v>750</v>
      </c>
      <c r="D92" s="34">
        <f>D21+D24+D27+D30+D33+D36+D39+D42+D45+D48+D51+D87</f>
        <v>1.0000000000000002</v>
      </c>
    </row>
    <row r="94" spans="2:4" ht="15.75" thickBot="1" x14ac:dyDescent="0.3"/>
    <row r="95" spans="2:4" ht="97.5" customHeight="1" thickBot="1" x14ac:dyDescent="0.3">
      <c r="B95" s="214" t="s">
        <v>257</v>
      </c>
      <c r="C95" s="215"/>
    </row>
    <row r="96" spans="2:4" ht="24" thickBot="1" x14ac:dyDescent="0.4">
      <c r="B96" s="56"/>
      <c r="C96" s="56"/>
    </row>
    <row r="97" spans="2:14" ht="21.75" thickBot="1" x14ac:dyDescent="0.3">
      <c r="B97" s="57" t="s">
        <v>8</v>
      </c>
      <c r="C97" s="7" t="s">
        <v>49</v>
      </c>
    </row>
    <row r="98" spans="2:14" ht="193.5" customHeight="1" thickBot="1" x14ac:dyDescent="0.3">
      <c r="B98" s="58" t="s">
        <v>9</v>
      </c>
      <c r="C98" s="11" t="s">
        <v>256</v>
      </c>
    </row>
    <row r="99" spans="2:14" ht="185.25" customHeight="1" thickBot="1" x14ac:dyDescent="0.3">
      <c r="B99" s="42" t="s">
        <v>48</v>
      </c>
      <c r="C99" s="43" t="s">
        <v>260</v>
      </c>
    </row>
    <row r="102" spans="2:14" ht="15.75" thickBot="1" x14ac:dyDescent="0.3"/>
    <row r="103" spans="2:14" ht="24" thickBot="1" x14ac:dyDescent="0.4">
      <c r="B103" s="23" t="s">
        <v>254</v>
      </c>
      <c r="C103" s="221" t="s">
        <v>39</v>
      </c>
      <c r="D103" s="222"/>
      <c r="E103" s="222"/>
      <c r="F103" s="222"/>
      <c r="G103" s="222"/>
      <c r="H103" s="222"/>
      <c r="I103" s="222"/>
      <c r="J103" s="222"/>
      <c r="K103" s="222"/>
      <c r="L103" s="222"/>
      <c r="M103" s="222"/>
      <c r="N103" s="223"/>
    </row>
    <row r="104" spans="2:14" ht="24" thickBot="1" x14ac:dyDescent="0.3">
      <c r="C104" s="224" t="s">
        <v>36</v>
      </c>
      <c r="D104" s="225"/>
      <c r="E104" s="225"/>
      <c r="F104" s="225"/>
      <c r="G104" s="225"/>
      <c r="H104" s="225"/>
      <c r="I104" s="225"/>
      <c r="J104" s="225"/>
      <c r="K104" s="225"/>
      <c r="L104" s="225"/>
      <c r="M104" s="225"/>
      <c r="N104" s="223"/>
    </row>
    <row r="105" spans="2:14" ht="24" thickBot="1" x14ac:dyDescent="0.3">
      <c r="C105" s="13" t="s">
        <v>12</v>
      </c>
      <c r="D105" s="13" t="s">
        <v>11</v>
      </c>
      <c r="E105" s="13" t="s">
        <v>13</v>
      </c>
      <c r="F105" s="13" t="s">
        <v>15</v>
      </c>
      <c r="G105" s="13" t="s">
        <v>16</v>
      </c>
      <c r="H105" s="13" t="s">
        <v>14</v>
      </c>
      <c r="I105" s="13" t="s">
        <v>17</v>
      </c>
      <c r="J105" s="13" t="s">
        <v>18</v>
      </c>
      <c r="K105" s="13" t="s">
        <v>19</v>
      </c>
      <c r="L105" s="13" t="s">
        <v>20</v>
      </c>
      <c r="M105" s="13" t="s">
        <v>21</v>
      </c>
      <c r="N105" s="13" t="s">
        <v>27</v>
      </c>
    </row>
    <row r="106" spans="2:14" ht="21" x14ac:dyDescent="0.25">
      <c r="B106" s="24" t="s">
        <v>182</v>
      </c>
      <c r="C106" s="25">
        <f>(C22/(C$92/100))%</f>
        <v>3.7333333333333336E-2</v>
      </c>
      <c r="D106" s="25">
        <f>(C25/(C$92/100))%</f>
        <v>6.6666666666666662E-3</v>
      </c>
      <c r="E106" s="25">
        <f>(C28/(C$92/100))%</f>
        <v>2.1333333333333333E-2</v>
      </c>
      <c r="F106" s="25">
        <f>(C31/(C$92/100))%</f>
        <v>4.0000000000000001E-3</v>
      </c>
      <c r="G106" s="25">
        <f>(C34/(C$92/100))%</f>
        <v>0</v>
      </c>
      <c r="H106" s="25">
        <f>(C37/(C$92/100))%</f>
        <v>0</v>
      </c>
      <c r="I106" s="25">
        <f>(C40/(C$92/100))%</f>
        <v>6.6666666666666662E-3</v>
      </c>
      <c r="J106" s="25">
        <f>(C43/(C$92/100))%</f>
        <v>0</v>
      </c>
      <c r="K106" s="25">
        <f>(C46/(C$92/100))%</f>
        <v>5.3333333333333332E-3</v>
      </c>
      <c r="L106" s="25">
        <f>(C49/(C$92/100))%</f>
        <v>0</v>
      </c>
      <c r="M106" s="25">
        <f>(C52/(C$92/100))%</f>
        <v>0</v>
      </c>
      <c r="N106" s="25">
        <f>(C88/(C$92/100))%</f>
        <v>1.0666666666666666E-2</v>
      </c>
    </row>
    <row r="107" spans="2:14" ht="21.75" thickBot="1" x14ac:dyDescent="0.3">
      <c r="B107" s="26" t="s">
        <v>183</v>
      </c>
      <c r="C107" s="25">
        <f>(C23/(C$92/100))%</f>
        <v>0.29333333333333333</v>
      </c>
      <c r="D107" s="25">
        <f>(C26/(C$92/100))%</f>
        <v>0.20266666666666666</v>
      </c>
      <c r="E107" s="25">
        <f>(C29/(C$92/100))%</f>
        <v>7.5999999999999998E-2</v>
      </c>
      <c r="F107" s="25">
        <f>(C32/(C$92/100))%</f>
        <v>5.7333333333333333E-2</v>
      </c>
      <c r="G107" s="25">
        <f>(C35/(C$92/100))%</f>
        <v>5.5999999999999994E-2</v>
      </c>
      <c r="H107" s="25">
        <f>(C38/(C$92/100))%</f>
        <v>5.333333333333333E-2</v>
      </c>
      <c r="I107" s="25">
        <f>(C41/(C$92/100))%</f>
        <v>4.133333333333334E-2</v>
      </c>
      <c r="J107" s="25">
        <f>(C44/(C$92/100))%</f>
        <v>4.8000000000000001E-2</v>
      </c>
      <c r="K107" s="25">
        <f>(C47/(C$92/100))%</f>
        <v>3.6000000000000004E-2</v>
      </c>
      <c r="L107" s="25">
        <f>(C50/(C$92/100))%</f>
        <v>1.8666666666666668E-2</v>
      </c>
      <c r="M107" s="25">
        <f>(C53/(C$92/100))%</f>
        <v>1.4666666666666666E-2</v>
      </c>
      <c r="N107" s="25">
        <f>(C89/(C$92/100))%</f>
        <v>1.0666666666666666E-2</v>
      </c>
    </row>
    <row r="108" spans="2:14" ht="24" thickBot="1" x14ac:dyDescent="0.3">
      <c r="B108" s="27" t="s">
        <v>37</v>
      </c>
      <c r="C108" s="28">
        <f t="shared" ref="C108:N108" si="0">SUM(C106:C107)</f>
        <v>0.33066666666666666</v>
      </c>
      <c r="D108" s="28">
        <f t="shared" si="0"/>
        <v>0.20933333333333332</v>
      </c>
      <c r="E108" s="28">
        <f t="shared" si="0"/>
        <v>9.7333333333333327E-2</v>
      </c>
      <c r="F108" s="28">
        <f t="shared" si="0"/>
        <v>6.1333333333333337E-2</v>
      </c>
      <c r="G108" s="28">
        <f t="shared" si="0"/>
        <v>5.5999999999999994E-2</v>
      </c>
      <c r="H108" s="28">
        <f t="shared" si="0"/>
        <v>5.333333333333333E-2</v>
      </c>
      <c r="I108" s="28">
        <f t="shared" si="0"/>
        <v>4.8000000000000008E-2</v>
      </c>
      <c r="J108" s="28">
        <f t="shared" si="0"/>
        <v>4.8000000000000001E-2</v>
      </c>
      <c r="K108" s="28">
        <f t="shared" si="0"/>
        <v>4.133333333333334E-2</v>
      </c>
      <c r="L108" s="28">
        <f t="shared" si="0"/>
        <v>1.8666666666666668E-2</v>
      </c>
      <c r="M108" s="28">
        <f t="shared" si="0"/>
        <v>1.4666666666666666E-2</v>
      </c>
      <c r="N108" s="28">
        <f t="shared" si="0"/>
        <v>2.1333333333333333E-2</v>
      </c>
    </row>
  </sheetData>
  <mergeCells count="5">
    <mergeCell ref="H4:H5"/>
    <mergeCell ref="B9:D9"/>
    <mergeCell ref="B95:C95"/>
    <mergeCell ref="C103:N103"/>
    <mergeCell ref="C104:N104"/>
  </mergeCells>
  <dataValidations count="2">
    <dataValidation allowBlank="1" showInputMessage="1" showErrorMessage="1" promptTitle="VALORES POSIBLES ASIGNADOR IOT" sqref="F4" xr:uid="{F2B805FD-C947-43C7-8778-2EC623D30822}"/>
    <dataValidation type="list" allowBlank="1" showInputMessage="1" showErrorMessage="1" promptTitle="VALORES POSIBLES ASIGNADOR IOT" sqref="F5" xr:uid="{05DDA9E7-ABDD-498A-9969-84D38E0DBAFD}">
      <formula1>"ALTA,BAJA"</formula1>
    </dataValidation>
  </dataValidations>
  <hyperlinks>
    <hyperlink ref="F4" r:id="rId1" display="cve@mitre.org/cve@cert.org.tw" xr:uid="{3248F6BA-C1FE-4257-AF1C-2F4F0D9885D8}"/>
    <hyperlink ref="F5" r:id="rId2" display="cve@mitre.org/cve@cert.org.tw" xr:uid="{3021A60C-D68B-4974-836C-9C3FA02D0ABD}"/>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282BA-D965-4297-8815-79E5D0243770}">
  <dimension ref="B2:N55"/>
  <sheetViews>
    <sheetView zoomScale="40" zoomScaleNormal="40" workbookViewId="0">
      <selection activeCell="C4" sqref="C4"/>
    </sheetView>
  </sheetViews>
  <sheetFormatPr baseColWidth="10" defaultRowHeight="15" x14ac:dyDescent="0.25"/>
  <cols>
    <col min="2" max="2" width="134.42578125" customWidth="1"/>
    <col min="3" max="3" width="113.5703125" customWidth="1"/>
    <col min="4" max="4" width="141" customWidth="1"/>
    <col min="5" max="5" width="77.28515625" customWidth="1"/>
    <col min="6" max="6" width="62.85546875" customWidth="1"/>
    <col min="7" max="7" width="84.85546875" customWidth="1"/>
    <col min="8" max="8" width="87.28515625" customWidth="1"/>
    <col min="9" max="9" width="57.5703125" customWidth="1"/>
    <col min="10" max="10" width="40.28515625" customWidth="1"/>
    <col min="11" max="11" width="45.42578125" customWidth="1"/>
    <col min="12" max="12" width="40.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45" t="s">
        <v>193</v>
      </c>
      <c r="C4" s="46" t="s">
        <v>194</v>
      </c>
      <c r="D4" s="47" t="s">
        <v>195</v>
      </c>
      <c r="E4" s="2" t="s">
        <v>7</v>
      </c>
      <c r="F4" s="48" t="s">
        <v>182</v>
      </c>
      <c r="G4" s="93" t="s">
        <v>78</v>
      </c>
      <c r="H4" s="230" t="s">
        <v>266</v>
      </c>
    </row>
    <row r="5" spans="2:8" ht="322.5" customHeight="1" thickTop="1" thickBot="1" x14ac:dyDescent="0.3">
      <c r="B5" s="38" t="s">
        <v>107</v>
      </c>
      <c r="C5" s="1" t="s">
        <v>108</v>
      </c>
      <c r="D5" s="39" t="s">
        <v>109</v>
      </c>
      <c r="E5" s="40" t="s">
        <v>7</v>
      </c>
      <c r="F5" s="41" t="s">
        <v>99</v>
      </c>
      <c r="G5" s="3" t="s">
        <v>111</v>
      </c>
      <c r="H5" s="231"/>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55</v>
      </c>
      <c r="D11" s="8"/>
    </row>
    <row r="12" spans="2:8" ht="224.25" customHeight="1" thickBot="1" x14ac:dyDescent="0.4">
      <c r="B12" s="10" t="s">
        <v>9</v>
      </c>
      <c r="C12" s="11" t="s">
        <v>264</v>
      </c>
      <c r="D12" s="9"/>
    </row>
    <row r="13" spans="2:8" ht="207.75" customHeight="1" thickBot="1" x14ac:dyDescent="0.3">
      <c r="B13" s="42" t="s">
        <v>48</v>
      </c>
      <c r="C13" s="11" t="s">
        <v>265</v>
      </c>
    </row>
    <row r="19" spans="2:5" ht="15.75" thickBot="1" x14ac:dyDescent="0.3"/>
    <row r="20" spans="2:5" ht="95.25" customHeight="1" thickBot="1" x14ac:dyDescent="0.3">
      <c r="B20" s="50" t="s">
        <v>261</v>
      </c>
      <c r="C20" s="51" t="s">
        <v>10</v>
      </c>
      <c r="D20" s="52" t="s">
        <v>191</v>
      </c>
    </row>
    <row r="21" spans="2:5" ht="23.25" x14ac:dyDescent="0.25">
      <c r="B21" s="62" t="s">
        <v>182</v>
      </c>
      <c r="C21" s="63">
        <f>SUM(C22:C24)</f>
        <v>69</v>
      </c>
      <c r="D21" s="64">
        <f>(C21/(C$32/100))%</f>
        <v>9.1999999999999998E-2</v>
      </c>
    </row>
    <row r="22" spans="2:5" ht="21" x14ac:dyDescent="0.25">
      <c r="B22" s="75" t="s">
        <v>99</v>
      </c>
      <c r="C22" s="66">
        <v>50</v>
      </c>
      <c r="D22" s="76">
        <f>(C22/(C$21/100))%</f>
        <v>0.72463768115942029</v>
      </c>
    </row>
    <row r="23" spans="2:5" ht="21" x14ac:dyDescent="0.25">
      <c r="B23" s="75" t="s">
        <v>100</v>
      </c>
      <c r="C23" s="66">
        <v>12</v>
      </c>
      <c r="D23" s="76">
        <f t="shared" ref="D23:D24" si="0">(C23/(C$21/100))%</f>
        <v>0.17391304347826089</v>
      </c>
    </row>
    <row r="24" spans="2:5" ht="21" x14ac:dyDescent="0.25">
      <c r="B24" s="75" t="s">
        <v>106</v>
      </c>
      <c r="C24" s="66">
        <v>7</v>
      </c>
      <c r="D24" s="76">
        <f t="shared" si="0"/>
        <v>0.10144927536231885</v>
      </c>
    </row>
    <row r="25" spans="2:5" ht="23.25" x14ac:dyDescent="0.25">
      <c r="B25" s="59" t="s">
        <v>183</v>
      </c>
      <c r="C25" s="60">
        <f>SUM(C26:C28)</f>
        <v>681</v>
      </c>
      <c r="D25" s="61">
        <f>(C25/(C$32/100))%</f>
        <v>0.90799999999999992</v>
      </c>
    </row>
    <row r="26" spans="2:5" ht="21" x14ac:dyDescent="0.25">
      <c r="B26" s="75" t="s">
        <v>99</v>
      </c>
      <c r="C26" s="66">
        <v>453</v>
      </c>
      <c r="D26" s="77">
        <f>(C26/(C$25/100))%</f>
        <v>0.66519823788546262</v>
      </c>
    </row>
    <row r="27" spans="2:5" ht="21" x14ac:dyDescent="0.25">
      <c r="B27" s="75" t="s">
        <v>100</v>
      </c>
      <c r="C27" s="66">
        <v>134</v>
      </c>
      <c r="D27" s="77">
        <f t="shared" ref="D27:D28" si="1">(C27/(C$25/100))%</f>
        <v>0.19676945668135098</v>
      </c>
    </row>
    <row r="28" spans="2:5" ht="21" x14ac:dyDescent="0.25">
      <c r="B28" s="75" t="s">
        <v>106</v>
      </c>
      <c r="C28" s="66">
        <v>94</v>
      </c>
      <c r="D28" s="77">
        <f t="shared" si="1"/>
        <v>0.13803230543318651</v>
      </c>
    </row>
    <row r="29" spans="2:5" ht="24" thickBot="1" x14ac:dyDescent="0.3">
      <c r="B29" s="70" t="s">
        <v>99</v>
      </c>
      <c r="C29" s="70">
        <f>C22+C26</f>
        <v>503</v>
      </c>
      <c r="D29" s="71">
        <f>(C29/(C$32/100))%</f>
        <v>0.67066666666666663</v>
      </c>
      <c r="E29" s="69"/>
    </row>
    <row r="30" spans="2:5" ht="24" thickBot="1" x14ac:dyDescent="0.3">
      <c r="B30" s="70" t="s">
        <v>100</v>
      </c>
      <c r="C30" s="70">
        <f>C23+C27</f>
        <v>146</v>
      </c>
      <c r="D30" s="71">
        <f>(C30/(C$32/100))%</f>
        <v>0.19466666666666665</v>
      </c>
      <c r="E30" s="69"/>
    </row>
    <row r="31" spans="2:5" ht="24" thickBot="1" x14ac:dyDescent="0.3">
      <c r="B31" s="70" t="s">
        <v>106</v>
      </c>
      <c r="C31" s="70">
        <f>C24+C28</f>
        <v>101</v>
      </c>
      <c r="D31" s="71">
        <f>(C31/(C$32/100))%</f>
        <v>0.13466666666666666</v>
      </c>
      <c r="E31" s="69"/>
    </row>
    <row r="32" spans="2:5" ht="29.25" thickBot="1" x14ac:dyDescent="0.3">
      <c r="B32" s="72" t="s">
        <v>29</v>
      </c>
      <c r="C32" s="73">
        <f>C21+C25</f>
        <v>750</v>
      </c>
      <c r="D32" s="74">
        <f>D21+D25</f>
        <v>0.99999999999999989</v>
      </c>
    </row>
    <row r="40" spans="2:5" ht="15.75" thickBot="1" x14ac:dyDescent="0.3"/>
    <row r="41" spans="2:5" ht="63" customHeight="1" thickBot="1" x14ac:dyDescent="0.3">
      <c r="B41" s="214" t="s">
        <v>262</v>
      </c>
      <c r="C41" s="215"/>
    </row>
    <row r="42" spans="2:5" ht="24" thickBot="1" x14ac:dyDescent="0.4">
      <c r="B42" s="56"/>
      <c r="C42" s="56"/>
    </row>
    <row r="43" spans="2:5" ht="21.75" thickBot="1" x14ac:dyDescent="0.3">
      <c r="B43" s="57" t="s">
        <v>8</v>
      </c>
      <c r="C43" s="7" t="s">
        <v>55</v>
      </c>
    </row>
    <row r="44" spans="2:5" ht="207.75" customHeight="1" thickBot="1" x14ac:dyDescent="0.3">
      <c r="B44" s="58" t="s">
        <v>9</v>
      </c>
      <c r="C44" s="11" t="s">
        <v>264</v>
      </c>
      <c r="E44" s="69"/>
    </row>
    <row r="45" spans="2:5" ht="174" customHeight="1" thickBot="1" x14ac:dyDescent="0.3">
      <c r="B45" s="42" t="s">
        <v>48</v>
      </c>
      <c r="C45" s="43" t="s">
        <v>263</v>
      </c>
    </row>
    <row r="46" spans="2:5" x14ac:dyDescent="0.25">
      <c r="E46" s="69"/>
    </row>
    <row r="48" spans="2:5" ht="15.75" thickBot="1" x14ac:dyDescent="0.3"/>
    <row r="49" spans="2:14" ht="24" thickBot="1" x14ac:dyDescent="0.4">
      <c r="B49" s="23" t="s">
        <v>174</v>
      </c>
      <c r="C49" s="232" t="s">
        <v>181</v>
      </c>
      <c r="D49" s="234"/>
      <c r="E49" s="105"/>
      <c r="F49" s="79"/>
      <c r="G49" s="79"/>
      <c r="H49" s="79"/>
      <c r="I49" s="79"/>
      <c r="J49" s="79"/>
      <c r="K49" s="79"/>
      <c r="L49" s="79"/>
      <c r="M49" s="79"/>
      <c r="N49" s="79"/>
    </row>
    <row r="50" spans="2:14" ht="24" thickBot="1" x14ac:dyDescent="0.3">
      <c r="C50" s="235" t="s">
        <v>36</v>
      </c>
      <c r="D50" s="234"/>
      <c r="E50" s="106"/>
      <c r="F50" s="80"/>
      <c r="G50" s="80"/>
      <c r="H50" s="80"/>
      <c r="I50" s="80"/>
      <c r="J50" s="80"/>
      <c r="K50" s="80"/>
      <c r="L50" s="80"/>
      <c r="M50" s="80"/>
      <c r="N50" s="80"/>
    </row>
    <row r="51" spans="2:14" ht="24" thickBot="1" x14ac:dyDescent="0.3">
      <c r="C51" s="81" t="s">
        <v>182</v>
      </c>
      <c r="D51" s="82" t="s">
        <v>183</v>
      </c>
    </row>
    <row r="52" spans="2:14" ht="21" x14ac:dyDescent="0.25">
      <c r="B52" s="88" t="s">
        <v>99</v>
      </c>
      <c r="C52" s="84">
        <f>(C22/(C$32/100))%</f>
        <v>6.6666666666666666E-2</v>
      </c>
      <c r="D52" s="25">
        <f>(C26/(C$32/100))%</f>
        <v>0.60399999999999998</v>
      </c>
    </row>
    <row r="53" spans="2:14" ht="21" x14ac:dyDescent="0.25">
      <c r="B53" s="89" t="s">
        <v>100</v>
      </c>
      <c r="C53" s="84">
        <f>(C23/(C$32/100))%</f>
        <v>1.6E-2</v>
      </c>
      <c r="D53" s="25">
        <f>(C27/(C$32/100))%</f>
        <v>0.17866666666666667</v>
      </c>
    </row>
    <row r="54" spans="2:14" ht="21.75" thickBot="1" x14ac:dyDescent="0.3">
      <c r="B54" s="89" t="s">
        <v>106</v>
      </c>
      <c r="C54" s="84">
        <f>(C24/(C$32/100))%</f>
        <v>9.3333333333333341E-3</v>
      </c>
      <c r="D54" s="25">
        <f>(C28/(C$32/100))%</f>
        <v>0.12533333333333332</v>
      </c>
    </row>
    <row r="55" spans="2:14" ht="24" thickBot="1" x14ac:dyDescent="0.3">
      <c r="B55" s="90" t="s">
        <v>37</v>
      </c>
      <c r="C55" s="86">
        <f>SUM(C52:C54)</f>
        <v>9.1999999999999998E-2</v>
      </c>
      <c r="D55" s="28">
        <f>SUM(D52:D54)</f>
        <v>0.90799999999999992</v>
      </c>
    </row>
  </sheetData>
  <mergeCells count="5">
    <mergeCell ref="H4:H5"/>
    <mergeCell ref="B9:D9"/>
    <mergeCell ref="B41:C41"/>
    <mergeCell ref="C49:D49"/>
    <mergeCell ref="C50:D50"/>
  </mergeCells>
  <dataValidations count="2">
    <dataValidation type="list" allowBlank="1" showInputMessage="1" showErrorMessage="1" promptTitle="VALORES POSIBLES ASIGNADOR IOT" sqref="F4" xr:uid="{2C96C87C-6AB0-4BFA-AF46-CC6968B0A54A}">
      <formula1>"ALTA,BAJA"</formula1>
    </dataValidation>
    <dataValidation type="list" allowBlank="1" showInputMessage="1" showErrorMessage="1" promptTitle="VALORES POSIBLES ASIGNADOR IOT" sqref="F5" xr:uid="{76E33462-7575-4E8E-9822-ACE11753E71D}">
      <formula1>"ALTO,BAJO,NINGUNO"</formula1>
    </dataValidation>
  </dataValidations>
  <hyperlinks>
    <hyperlink ref="F4" r:id="rId1" display="cve@mitre.org/cve@cert.org.tw" xr:uid="{8CC25CD6-DA8E-4729-A3E1-241519695CE2}"/>
    <hyperlink ref="F5" r:id="rId2" display="cve@mitre.org/cve@cert.org.tw" xr:uid="{3DF09A3F-2233-40A5-AB6F-04EB554E9593}"/>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A321C-2C0F-4E8F-B98F-BF9E3418D58C}">
  <dimension ref="B2:N55"/>
  <sheetViews>
    <sheetView topLeftCell="A48" zoomScale="40" zoomScaleNormal="40" workbookViewId="0">
      <selection activeCell="C23" sqref="C23"/>
    </sheetView>
  </sheetViews>
  <sheetFormatPr baseColWidth="10" defaultRowHeight="15" x14ac:dyDescent="0.25"/>
  <cols>
    <col min="2" max="2" width="134.42578125" customWidth="1"/>
    <col min="3" max="3" width="113.5703125" customWidth="1"/>
    <col min="4" max="4" width="141" customWidth="1"/>
    <col min="5" max="5" width="77.28515625" customWidth="1"/>
    <col min="6" max="6" width="62.85546875" customWidth="1"/>
    <col min="7" max="7" width="84.85546875" customWidth="1"/>
    <col min="8" max="8" width="87.28515625" customWidth="1"/>
    <col min="9" max="9" width="57.5703125" customWidth="1"/>
    <col min="10" max="10" width="40.28515625" customWidth="1"/>
    <col min="11" max="11" width="45.42578125" customWidth="1"/>
    <col min="12" max="12" width="40.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45" t="s">
        <v>193</v>
      </c>
      <c r="C4" s="46" t="s">
        <v>194</v>
      </c>
      <c r="D4" s="47" t="s">
        <v>195</v>
      </c>
      <c r="E4" s="2" t="s">
        <v>7</v>
      </c>
      <c r="F4" s="48" t="s">
        <v>182</v>
      </c>
      <c r="G4" s="93" t="s">
        <v>78</v>
      </c>
      <c r="H4" s="230" t="s">
        <v>267</v>
      </c>
    </row>
    <row r="5" spans="2:8" ht="322.5" customHeight="1" thickTop="1" thickBot="1" x14ac:dyDescent="0.3">
      <c r="B5" s="38" t="s">
        <v>119</v>
      </c>
      <c r="C5" s="1" t="s">
        <v>120</v>
      </c>
      <c r="D5" s="39" t="s">
        <v>121</v>
      </c>
      <c r="E5" s="40" t="s">
        <v>7</v>
      </c>
      <c r="F5" s="99" t="s">
        <v>99</v>
      </c>
      <c r="G5" s="3" t="s">
        <v>111</v>
      </c>
      <c r="H5" s="231"/>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55</v>
      </c>
      <c r="D11" s="8"/>
    </row>
    <row r="12" spans="2:8" ht="224.25" customHeight="1" thickBot="1" x14ac:dyDescent="0.4">
      <c r="B12" s="10" t="s">
        <v>9</v>
      </c>
      <c r="C12" s="11" t="s">
        <v>268</v>
      </c>
      <c r="D12" s="9"/>
    </row>
    <row r="13" spans="2:8" ht="207.75" customHeight="1" thickBot="1" x14ac:dyDescent="0.3">
      <c r="B13" s="42" t="s">
        <v>48</v>
      </c>
      <c r="C13" s="11" t="s">
        <v>269</v>
      </c>
    </row>
    <row r="19" spans="2:5" ht="15.75" thickBot="1" x14ac:dyDescent="0.3"/>
    <row r="20" spans="2:5" ht="95.25" customHeight="1" thickBot="1" x14ac:dyDescent="0.3">
      <c r="B20" s="50" t="s">
        <v>270</v>
      </c>
      <c r="C20" s="51" t="s">
        <v>10</v>
      </c>
      <c r="D20" s="52" t="s">
        <v>191</v>
      </c>
    </row>
    <row r="21" spans="2:5" ht="23.25" x14ac:dyDescent="0.25">
      <c r="B21" s="62" t="s">
        <v>182</v>
      </c>
      <c r="C21" s="63">
        <f>SUM(C22:C24)</f>
        <v>69</v>
      </c>
      <c r="D21" s="64">
        <f>(C21/(C$32/100))%</f>
        <v>9.1999999999999998E-2</v>
      </c>
    </row>
    <row r="22" spans="2:5" ht="21" x14ac:dyDescent="0.25">
      <c r="B22" s="75" t="s">
        <v>99</v>
      </c>
      <c r="C22" s="66">
        <v>48</v>
      </c>
      <c r="D22" s="76">
        <f>(C22/(C$21/100))%</f>
        <v>0.69565217391304357</v>
      </c>
    </row>
    <row r="23" spans="2:5" ht="21" x14ac:dyDescent="0.25">
      <c r="B23" s="75" t="s">
        <v>100</v>
      </c>
      <c r="C23" s="66">
        <v>12</v>
      </c>
      <c r="D23" s="76">
        <f t="shared" ref="D23:D24" si="0">(C23/(C$21/100))%</f>
        <v>0.17391304347826089</v>
      </c>
    </row>
    <row r="24" spans="2:5" ht="21" x14ac:dyDescent="0.25">
      <c r="B24" s="75" t="s">
        <v>106</v>
      </c>
      <c r="C24" s="66">
        <v>9</v>
      </c>
      <c r="D24" s="76">
        <f t="shared" si="0"/>
        <v>0.13043478260869568</v>
      </c>
    </row>
    <row r="25" spans="2:5" ht="23.25" x14ac:dyDescent="0.25">
      <c r="B25" s="59" t="s">
        <v>183</v>
      </c>
      <c r="C25" s="60">
        <f>SUM(C26:C28)</f>
        <v>681</v>
      </c>
      <c r="D25" s="61">
        <f>(C25/(C$32/100))%</f>
        <v>0.90799999999999992</v>
      </c>
    </row>
    <row r="26" spans="2:5" ht="21" x14ac:dyDescent="0.25">
      <c r="B26" s="75" t="s">
        <v>99</v>
      </c>
      <c r="C26" s="66">
        <v>401</v>
      </c>
      <c r="D26" s="77">
        <f>(C26/(C$25/100))%</f>
        <v>0.58883994126284878</v>
      </c>
    </row>
    <row r="27" spans="2:5" ht="21" x14ac:dyDescent="0.25">
      <c r="B27" s="75" t="s">
        <v>100</v>
      </c>
      <c r="C27" s="66">
        <v>138</v>
      </c>
      <c r="D27" s="77">
        <f t="shared" ref="D27:D28" si="1">(C27/(C$25/100))%</f>
        <v>0.20264317180616739</v>
      </c>
    </row>
    <row r="28" spans="2:5" ht="21" x14ac:dyDescent="0.25">
      <c r="B28" s="75" t="s">
        <v>106</v>
      </c>
      <c r="C28" s="66">
        <v>142</v>
      </c>
      <c r="D28" s="77">
        <f t="shared" si="1"/>
        <v>0.20851688693098386</v>
      </c>
    </row>
    <row r="29" spans="2:5" ht="24" thickBot="1" x14ac:dyDescent="0.3">
      <c r="B29" s="70" t="s">
        <v>99</v>
      </c>
      <c r="C29" s="70">
        <f>C22+C26</f>
        <v>449</v>
      </c>
      <c r="D29" s="71">
        <f>(C29/(C$32/100))%</f>
        <v>0.59866666666666668</v>
      </c>
      <c r="E29" s="69"/>
    </row>
    <row r="30" spans="2:5" ht="24" thickBot="1" x14ac:dyDescent="0.3">
      <c r="B30" s="70" t="s">
        <v>100</v>
      </c>
      <c r="C30" s="70">
        <f>C23+C27</f>
        <v>150</v>
      </c>
      <c r="D30" s="71">
        <f>(C30/(C$32/100))%</f>
        <v>0.2</v>
      </c>
      <c r="E30" s="69"/>
    </row>
    <row r="31" spans="2:5" ht="24" thickBot="1" x14ac:dyDescent="0.3">
      <c r="B31" s="70" t="s">
        <v>106</v>
      </c>
      <c r="C31" s="70">
        <f>C24+C28</f>
        <v>151</v>
      </c>
      <c r="D31" s="71">
        <f>(C31/(C$32/100))%</f>
        <v>0.20133333333333334</v>
      </c>
      <c r="E31" s="69"/>
    </row>
    <row r="32" spans="2:5" ht="29.25" thickBot="1" x14ac:dyDescent="0.3">
      <c r="B32" s="72" t="s">
        <v>29</v>
      </c>
      <c r="C32" s="73">
        <f>C21+C25</f>
        <v>750</v>
      </c>
      <c r="D32" s="74">
        <f>D21+D25</f>
        <v>0.99999999999999989</v>
      </c>
    </row>
    <row r="40" spans="2:5" ht="15.75" thickBot="1" x14ac:dyDescent="0.3"/>
    <row r="41" spans="2:5" ht="63" customHeight="1" thickBot="1" x14ac:dyDescent="0.3">
      <c r="B41" s="214" t="s">
        <v>271</v>
      </c>
      <c r="C41" s="215"/>
    </row>
    <row r="42" spans="2:5" ht="24" thickBot="1" x14ac:dyDescent="0.4">
      <c r="B42" s="56"/>
      <c r="C42" s="56"/>
    </row>
    <row r="43" spans="2:5" ht="21.75" thickBot="1" x14ac:dyDescent="0.3">
      <c r="B43" s="57" t="s">
        <v>8</v>
      </c>
      <c r="C43" s="7" t="s">
        <v>55</v>
      </c>
    </row>
    <row r="44" spans="2:5" ht="207.75" customHeight="1" thickBot="1" x14ac:dyDescent="0.3">
      <c r="B44" s="58" t="s">
        <v>9</v>
      </c>
      <c r="C44" s="11" t="s">
        <v>268</v>
      </c>
      <c r="E44" s="69"/>
    </row>
    <row r="45" spans="2:5" ht="174" customHeight="1" thickBot="1" x14ac:dyDescent="0.3">
      <c r="B45" s="42" t="s">
        <v>48</v>
      </c>
      <c r="C45" s="43" t="s">
        <v>272</v>
      </c>
    </row>
    <row r="46" spans="2:5" x14ac:dyDescent="0.25">
      <c r="E46" s="69"/>
    </row>
    <row r="48" spans="2:5" ht="15.75" thickBot="1" x14ac:dyDescent="0.3"/>
    <row r="49" spans="2:14" ht="24" thickBot="1" x14ac:dyDescent="0.4">
      <c r="B49" s="23" t="s">
        <v>142</v>
      </c>
      <c r="C49" s="232" t="s">
        <v>181</v>
      </c>
      <c r="D49" s="234"/>
      <c r="E49" s="105"/>
      <c r="F49" s="79"/>
      <c r="G49" s="79"/>
      <c r="H49" s="79"/>
      <c r="I49" s="79"/>
      <c r="J49" s="79"/>
      <c r="K49" s="79"/>
      <c r="L49" s="79"/>
      <c r="M49" s="79"/>
      <c r="N49" s="79"/>
    </row>
    <row r="50" spans="2:14" ht="24" thickBot="1" x14ac:dyDescent="0.3">
      <c r="C50" s="235" t="s">
        <v>36</v>
      </c>
      <c r="D50" s="234"/>
      <c r="E50" s="106"/>
      <c r="F50" s="80"/>
      <c r="G50" s="80"/>
      <c r="H50" s="80"/>
      <c r="I50" s="80"/>
      <c r="J50" s="80"/>
      <c r="K50" s="80"/>
      <c r="L50" s="80"/>
      <c r="M50" s="80"/>
      <c r="N50" s="80"/>
    </row>
    <row r="51" spans="2:14" ht="24" thickBot="1" x14ac:dyDescent="0.3">
      <c r="C51" s="81" t="s">
        <v>182</v>
      </c>
      <c r="D51" s="82" t="s">
        <v>183</v>
      </c>
    </row>
    <row r="52" spans="2:14" ht="21" x14ac:dyDescent="0.25">
      <c r="B52" s="88" t="s">
        <v>99</v>
      </c>
      <c r="C52" s="84">
        <f>(C22/(C$32/100))%</f>
        <v>6.4000000000000001E-2</v>
      </c>
      <c r="D52" s="25">
        <f>(C26/(C$32/100))%</f>
        <v>0.53466666666666673</v>
      </c>
    </row>
    <row r="53" spans="2:14" ht="21" x14ac:dyDescent="0.25">
      <c r="B53" s="89" t="s">
        <v>100</v>
      </c>
      <c r="C53" s="84">
        <f>(C23/(C$32/100))%</f>
        <v>1.6E-2</v>
      </c>
      <c r="D53" s="25">
        <f>(C27/(C$32/100))%</f>
        <v>0.184</v>
      </c>
    </row>
    <row r="54" spans="2:14" ht="21.75" thickBot="1" x14ac:dyDescent="0.3">
      <c r="B54" s="89" t="s">
        <v>106</v>
      </c>
      <c r="C54" s="84">
        <f>(C24/(C$32/100))%</f>
        <v>1.2E-2</v>
      </c>
      <c r="D54" s="25">
        <f>(C28/(C$32/100))%</f>
        <v>0.18933333333333333</v>
      </c>
    </row>
    <row r="55" spans="2:14" ht="24" thickBot="1" x14ac:dyDescent="0.3">
      <c r="B55" s="90" t="s">
        <v>37</v>
      </c>
      <c r="C55" s="86">
        <f>SUM(C52:C54)</f>
        <v>9.1999999999999998E-2</v>
      </c>
      <c r="D55" s="28">
        <f>SUM(D52:D54)</f>
        <v>0.90800000000000014</v>
      </c>
    </row>
  </sheetData>
  <mergeCells count="5">
    <mergeCell ref="H4:H5"/>
    <mergeCell ref="B9:D9"/>
    <mergeCell ref="B41:C41"/>
    <mergeCell ref="C49:D49"/>
    <mergeCell ref="C50:D50"/>
  </mergeCells>
  <dataValidations count="2">
    <dataValidation type="list" allowBlank="1" showInputMessage="1" showErrorMessage="1" promptTitle="VALORES POSIBLES ASIGNADOR IOT" sqref="F5" xr:uid="{F7007604-723F-4B8D-8251-A1351B9112E5}">
      <formula1>"ALTO,BAJO,NINGUNO"</formula1>
    </dataValidation>
    <dataValidation type="list" allowBlank="1" showInputMessage="1" showErrorMessage="1" promptTitle="VALORES POSIBLES ASIGNADOR IOT" sqref="F4" xr:uid="{10E133D1-3E56-46F0-97D8-FC482D6759A2}">
      <formula1>"ALTA,BAJA"</formula1>
    </dataValidation>
  </dataValidations>
  <hyperlinks>
    <hyperlink ref="F4" r:id="rId1" display="cve@mitre.org/cve@cert.org.tw" xr:uid="{0C5E5752-4688-474B-AEBD-08BABFCF17F1}"/>
    <hyperlink ref="F5" r:id="rId2" display="cve@mitre.org/cve@cert.org.tw" xr:uid="{01B823B7-01F7-456C-A74E-E347184E6475}"/>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2E04B-A3EA-46DB-B555-5324260223DB}">
  <dimension ref="B2:N55"/>
  <sheetViews>
    <sheetView topLeftCell="A13" zoomScale="40" zoomScaleNormal="40" workbookViewId="0">
      <selection activeCell="D13" sqref="D13"/>
    </sheetView>
  </sheetViews>
  <sheetFormatPr baseColWidth="10" defaultRowHeight="15" x14ac:dyDescent="0.25"/>
  <cols>
    <col min="2" max="2" width="134.42578125" customWidth="1"/>
    <col min="3" max="3" width="113.5703125" customWidth="1"/>
    <col min="4" max="4" width="141" customWidth="1"/>
    <col min="5" max="5" width="77.28515625" customWidth="1"/>
    <col min="6" max="6" width="62.85546875" customWidth="1"/>
    <col min="7" max="7" width="84.85546875" customWidth="1"/>
    <col min="8" max="8" width="87.28515625" customWidth="1"/>
    <col min="9" max="9" width="57.5703125" customWidth="1"/>
    <col min="10" max="10" width="40.28515625" customWidth="1"/>
    <col min="11" max="11" width="45.42578125" customWidth="1"/>
    <col min="12" max="12" width="40.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96" t="s">
        <v>193</v>
      </c>
      <c r="C4" s="97" t="s">
        <v>194</v>
      </c>
      <c r="D4" s="98" t="s">
        <v>195</v>
      </c>
      <c r="E4" s="94" t="s">
        <v>7</v>
      </c>
      <c r="F4" s="104" t="s">
        <v>182</v>
      </c>
      <c r="G4" s="93" t="s">
        <v>78</v>
      </c>
      <c r="H4" s="230" t="s">
        <v>273</v>
      </c>
    </row>
    <row r="5" spans="2:8" ht="322.5" customHeight="1" thickTop="1" thickBot="1" x14ac:dyDescent="0.3">
      <c r="B5" s="96" t="s">
        <v>132</v>
      </c>
      <c r="C5" s="97" t="s">
        <v>133</v>
      </c>
      <c r="D5" s="98" t="s">
        <v>134</v>
      </c>
      <c r="E5" s="94" t="s">
        <v>7</v>
      </c>
      <c r="F5" s="104" t="s">
        <v>99</v>
      </c>
      <c r="G5" s="3" t="s">
        <v>111</v>
      </c>
      <c r="H5" s="231"/>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55</v>
      </c>
      <c r="D11" s="8"/>
    </row>
    <row r="12" spans="2:8" ht="224.25" customHeight="1" thickBot="1" x14ac:dyDescent="0.4">
      <c r="B12" s="10" t="s">
        <v>9</v>
      </c>
      <c r="C12" s="11" t="s">
        <v>274</v>
      </c>
      <c r="D12" s="9"/>
    </row>
    <row r="13" spans="2:8" ht="207.75" customHeight="1" thickBot="1" x14ac:dyDescent="0.3">
      <c r="B13" s="42" t="s">
        <v>48</v>
      </c>
      <c r="C13" s="11" t="s">
        <v>275</v>
      </c>
    </row>
    <row r="19" spans="2:5" ht="15.75" thickBot="1" x14ac:dyDescent="0.3"/>
    <row r="20" spans="2:5" ht="95.25" customHeight="1" thickBot="1" x14ac:dyDescent="0.3">
      <c r="B20" s="50" t="s">
        <v>276</v>
      </c>
      <c r="C20" s="51" t="s">
        <v>10</v>
      </c>
      <c r="D20" s="52" t="s">
        <v>191</v>
      </c>
    </row>
    <row r="21" spans="2:5" ht="23.25" x14ac:dyDescent="0.25">
      <c r="B21" s="62" t="s">
        <v>182</v>
      </c>
      <c r="C21" s="63">
        <f>SUM(C22:C24)</f>
        <v>69</v>
      </c>
      <c r="D21" s="64">
        <f>(C21/(C$32/100))%</f>
        <v>9.1999999999999998E-2</v>
      </c>
    </row>
    <row r="22" spans="2:5" ht="21" x14ac:dyDescent="0.25">
      <c r="B22" s="75" t="s">
        <v>99</v>
      </c>
      <c r="C22" s="66">
        <v>46</v>
      </c>
      <c r="D22" s="76">
        <f>(C22/(C$21/100))%</f>
        <v>0.66666666666666674</v>
      </c>
    </row>
    <row r="23" spans="2:5" ht="21" x14ac:dyDescent="0.25">
      <c r="B23" s="75" t="s">
        <v>100</v>
      </c>
      <c r="C23" s="66">
        <v>12</v>
      </c>
      <c r="D23" s="76">
        <f t="shared" ref="D23:D24" si="0">(C23/(C$21/100))%</f>
        <v>0.17391304347826089</v>
      </c>
    </row>
    <row r="24" spans="2:5" ht="21" x14ac:dyDescent="0.25">
      <c r="B24" s="75" t="s">
        <v>106</v>
      </c>
      <c r="C24" s="66">
        <v>11</v>
      </c>
      <c r="D24" s="76">
        <f t="shared" si="0"/>
        <v>0.15942028985507248</v>
      </c>
    </row>
    <row r="25" spans="2:5" ht="23.25" x14ac:dyDescent="0.25">
      <c r="B25" s="59" t="s">
        <v>183</v>
      </c>
      <c r="C25" s="60">
        <f>SUM(C26:C28)</f>
        <v>681</v>
      </c>
      <c r="D25" s="61">
        <f>(C25/(C$32/100))%</f>
        <v>0.90799999999999992</v>
      </c>
    </row>
    <row r="26" spans="2:5" ht="21" x14ac:dyDescent="0.25">
      <c r="B26" s="75" t="s">
        <v>99</v>
      </c>
      <c r="C26" s="66">
        <v>383</v>
      </c>
      <c r="D26" s="77">
        <f>(C26/(C$25/100))%</f>
        <v>0.56240822320117478</v>
      </c>
    </row>
    <row r="27" spans="2:5" ht="21" x14ac:dyDescent="0.25">
      <c r="B27" s="75" t="s">
        <v>100</v>
      </c>
      <c r="C27" s="66">
        <v>98</v>
      </c>
      <c r="D27" s="77">
        <f t="shared" ref="D27:D28" si="1">(C27/(C$25/100))%</f>
        <v>0.14390602055800295</v>
      </c>
    </row>
    <row r="28" spans="2:5" ht="21" x14ac:dyDescent="0.25">
      <c r="B28" s="75" t="s">
        <v>106</v>
      </c>
      <c r="C28" s="66">
        <v>200</v>
      </c>
      <c r="D28" s="77">
        <f t="shared" si="1"/>
        <v>0.29368575624082233</v>
      </c>
    </row>
    <row r="29" spans="2:5" ht="24" thickBot="1" x14ac:dyDescent="0.3">
      <c r="B29" s="70" t="s">
        <v>99</v>
      </c>
      <c r="C29" s="70">
        <f>C22+C26</f>
        <v>429</v>
      </c>
      <c r="D29" s="71">
        <f>(C29/(C$32/100))%</f>
        <v>0.57200000000000006</v>
      </c>
      <c r="E29" s="69"/>
    </row>
    <row r="30" spans="2:5" ht="24" thickBot="1" x14ac:dyDescent="0.3">
      <c r="B30" s="70" t="s">
        <v>100</v>
      </c>
      <c r="C30" s="70">
        <f>C23+C27</f>
        <v>110</v>
      </c>
      <c r="D30" s="71">
        <f>(C30/(C$32/100))%</f>
        <v>0.14666666666666667</v>
      </c>
      <c r="E30" s="69"/>
    </row>
    <row r="31" spans="2:5" ht="24" thickBot="1" x14ac:dyDescent="0.3">
      <c r="B31" s="70" t="s">
        <v>106</v>
      </c>
      <c r="C31" s="70">
        <f>C24+C28</f>
        <v>211</v>
      </c>
      <c r="D31" s="71">
        <f>(C31/(C$32/100))%</f>
        <v>0.28133333333333332</v>
      </c>
      <c r="E31" s="69"/>
    </row>
    <row r="32" spans="2:5" ht="29.25" thickBot="1" x14ac:dyDescent="0.3">
      <c r="B32" s="72" t="s">
        <v>29</v>
      </c>
      <c r="C32" s="73">
        <f>C21+C25</f>
        <v>750</v>
      </c>
      <c r="D32" s="74">
        <f>D21+D25</f>
        <v>0.99999999999999989</v>
      </c>
    </row>
    <row r="40" spans="2:5" ht="15.75" thickBot="1" x14ac:dyDescent="0.3"/>
    <row r="41" spans="2:5" ht="63" customHeight="1" thickBot="1" x14ac:dyDescent="0.3">
      <c r="B41" s="214" t="s">
        <v>277</v>
      </c>
      <c r="C41" s="215"/>
    </row>
    <row r="42" spans="2:5" ht="24" thickBot="1" x14ac:dyDescent="0.4">
      <c r="B42" s="56"/>
      <c r="C42" s="56"/>
    </row>
    <row r="43" spans="2:5" ht="21.75" thickBot="1" x14ac:dyDescent="0.3">
      <c r="B43" s="57" t="s">
        <v>8</v>
      </c>
      <c r="C43" s="7" t="s">
        <v>55</v>
      </c>
    </row>
    <row r="44" spans="2:5" ht="207.75" customHeight="1" thickBot="1" x14ac:dyDescent="0.3">
      <c r="B44" s="58" t="s">
        <v>9</v>
      </c>
      <c r="C44" s="11" t="s">
        <v>274</v>
      </c>
      <c r="E44" s="69"/>
    </row>
    <row r="45" spans="2:5" ht="174" customHeight="1" thickBot="1" x14ac:dyDescent="0.3">
      <c r="B45" s="42" t="s">
        <v>48</v>
      </c>
      <c r="C45" s="43" t="s">
        <v>278</v>
      </c>
    </row>
    <row r="46" spans="2:5" x14ac:dyDescent="0.25">
      <c r="E46" s="69"/>
    </row>
    <row r="48" spans="2:5" ht="15.75" thickBot="1" x14ac:dyDescent="0.3"/>
    <row r="49" spans="2:14" ht="24" thickBot="1" x14ac:dyDescent="0.4">
      <c r="B49" s="23" t="s">
        <v>150</v>
      </c>
      <c r="C49" s="232" t="s">
        <v>181</v>
      </c>
      <c r="D49" s="234"/>
      <c r="E49" s="105"/>
      <c r="F49" s="79"/>
      <c r="G49" s="79"/>
      <c r="H49" s="79"/>
      <c r="I49" s="79"/>
      <c r="J49" s="79"/>
      <c r="K49" s="79"/>
      <c r="L49" s="79"/>
      <c r="M49" s="79"/>
      <c r="N49" s="79"/>
    </row>
    <row r="50" spans="2:14" ht="24" thickBot="1" x14ac:dyDescent="0.3">
      <c r="C50" s="235" t="s">
        <v>36</v>
      </c>
      <c r="D50" s="234"/>
      <c r="E50" s="106"/>
      <c r="F50" s="80"/>
      <c r="G50" s="80"/>
      <c r="H50" s="80"/>
      <c r="I50" s="80"/>
      <c r="J50" s="80"/>
      <c r="K50" s="80"/>
      <c r="L50" s="80"/>
      <c r="M50" s="80"/>
      <c r="N50" s="80"/>
    </row>
    <row r="51" spans="2:14" ht="24" thickBot="1" x14ac:dyDescent="0.3">
      <c r="C51" s="81" t="s">
        <v>182</v>
      </c>
      <c r="D51" s="82" t="s">
        <v>183</v>
      </c>
    </row>
    <row r="52" spans="2:14" ht="21" x14ac:dyDescent="0.25">
      <c r="B52" s="88" t="s">
        <v>99</v>
      </c>
      <c r="C52" s="84">
        <f>(C22/(C$32/100))%</f>
        <v>6.1333333333333337E-2</v>
      </c>
      <c r="D52" s="25">
        <f>(C26/(C$32/100))%</f>
        <v>0.51066666666666671</v>
      </c>
    </row>
    <row r="53" spans="2:14" ht="21" x14ac:dyDescent="0.25">
      <c r="B53" s="89" t="s">
        <v>100</v>
      </c>
      <c r="C53" s="84">
        <f>(C23/(C$32/100))%</f>
        <v>1.6E-2</v>
      </c>
      <c r="D53" s="25">
        <f>(C27/(C$32/100))%</f>
        <v>0.13066666666666665</v>
      </c>
    </row>
    <row r="54" spans="2:14" ht="21.75" thickBot="1" x14ac:dyDescent="0.3">
      <c r="B54" s="89" t="s">
        <v>106</v>
      </c>
      <c r="C54" s="84">
        <f>(C24/(C$32/100))%</f>
        <v>1.4666666666666666E-2</v>
      </c>
      <c r="D54" s="25">
        <f>(C28/(C$32/100))%</f>
        <v>0.26666666666666666</v>
      </c>
    </row>
    <row r="55" spans="2:14" ht="24" thickBot="1" x14ac:dyDescent="0.3">
      <c r="B55" s="90" t="s">
        <v>37</v>
      </c>
      <c r="C55" s="86">
        <f>SUM(C52:C54)</f>
        <v>9.1999999999999998E-2</v>
      </c>
      <c r="D55" s="28">
        <f>SUM(D52:D54)</f>
        <v>0.90799999999999992</v>
      </c>
    </row>
  </sheetData>
  <mergeCells count="5">
    <mergeCell ref="H4:H5"/>
    <mergeCell ref="B9:D9"/>
    <mergeCell ref="B41:C41"/>
    <mergeCell ref="C49:D49"/>
    <mergeCell ref="C50:D50"/>
  </mergeCells>
  <dataValidations count="2">
    <dataValidation type="list" allowBlank="1" showInputMessage="1" showErrorMessage="1" promptTitle="VALORES POSIBLES ASIGNADOR IOT" sqref="F4" xr:uid="{93517E4E-BACA-4DB9-A994-F60E69D5686E}">
      <formula1>"ALTA,BAJA"</formula1>
    </dataValidation>
    <dataValidation type="list" allowBlank="1" showInputMessage="1" showErrorMessage="1" promptTitle="VALORES POSIBLES ASIGNADOR IOT" sqref="F5" xr:uid="{CBCEFE9E-7F9C-4C3B-8476-58BB0155BBE1}">
      <formula1>"ALTO,BAJO,NINGUNO"</formula1>
    </dataValidation>
  </dataValidations>
  <hyperlinks>
    <hyperlink ref="F4" r:id="rId1" display="cve@mitre.org/cve@cert.org.tw" xr:uid="{3A1BC2DF-27F9-43EB-BBAC-22D3C5BFB0D5}"/>
    <hyperlink ref="F5" r:id="rId2" display="cve@mitre.org/cve@cert.org.tw" xr:uid="{06F996D9-992C-4DA9-858E-9C4290B7CF01}"/>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DD166-91A8-4EBA-A7AE-BF645C061CFC}">
  <dimension ref="B2:N73"/>
  <sheetViews>
    <sheetView topLeftCell="A4" zoomScale="50" zoomScaleNormal="50" workbookViewId="0">
      <selection activeCell="D5" sqref="D5"/>
    </sheetView>
  </sheetViews>
  <sheetFormatPr baseColWidth="10" defaultRowHeight="15" x14ac:dyDescent="0.25"/>
  <cols>
    <col min="2" max="2" width="113" customWidth="1"/>
    <col min="3" max="3" width="113.5703125" customWidth="1"/>
    <col min="4" max="4" width="88.42578125" customWidth="1"/>
    <col min="5" max="5" width="77.28515625" customWidth="1"/>
    <col min="6" max="6" width="62.85546875" customWidth="1"/>
    <col min="7" max="7" width="82" customWidth="1"/>
    <col min="8" max="8" width="87.28515625" customWidth="1"/>
    <col min="9" max="9" width="79.7109375" customWidth="1"/>
    <col min="10" max="10" width="59.28515625" customWidth="1"/>
    <col min="11" max="11" width="62.28515625" customWidth="1"/>
    <col min="12" max="12" width="64.57031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38" t="s">
        <v>289</v>
      </c>
      <c r="C4" s="1" t="s">
        <v>290</v>
      </c>
      <c r="D4" s="39" t="s">
        <v>291</v>
      </c>
      <c r="E4" s="40" t="s">
        <v>7</v>
      </c>
      <c r="F4" s="41" t="s">
        <v>44</v>
      </c>
      <c r="G4" s="93" t="s">
        <v>292</v>
      </c>
      <c r="H4" s="216" t="s">
        <v>293</v>
      </c>
    </row>
    <row r="5" spans="2:8" ht="280.5" customHeight="1" thickTop="1" thickBot="1" x14ac:dyDescent="0.3">
      <c r="B5" s="38" t="s">
        <v>132</v>
      </c>
      <c r="C5" s="1" t="s">
        <v>133</v>
      </c>
      <c r="D5" s="39" t="s">
        <v>134</v>
      </c>
      <c r="E5" s="40" t="s">
        <v>7</v>
      </c>
      <c r="F5" s="41" t="s">
        <v>99</v>
      </c>
      <c r="G5" s="49" t="s">
        <v>135</v>
      </c>
      <c r="H5" s="217"/>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297</v>
      </c>
      <c r="D11" s="8"/>
    </row>
    <row r="12" spans="2:8" ht="224.25" customHeight="1" thickBot="1" x14ac:dyDescent="0.4">
      <c r="B12" s="10" t="s">
        <v>9</v>
      </c>
      <c r="C12" s="11" t="s">
        <v>298</v>
      </c>
      <c r="D12" s="9"/>
    </row>
    <row r="13" spans="2:8" ht="207.75" customHeight="1" thickBot="1" x14ac:dyDescent="0.3">
      <c r="B13" s="42" t="s">
        <v>48</v>
      </c>
      <c r="C13" s="43" t="s">
        <v>295</v>
      </c>
    </row>
    <row r="19" spans="2:4" ht="15.75" thickBot="1" x14ac:dyDescent="0.3"/>
    <row r="20" spans="2:4" ht="74.25" customHeight="1" thickBot="1" x14ac:dyDescent="0.3">
      <c r="B20" s="50" t="s">
        <v>294</v>
      </c>
      <c r="C20" s="51" t="s">
        <v>10</v>
      </c>
      <c r="D20" s="52" t="s">
        <v>288</v>
      </c>
    </row>
    <row r="21" spans="2:4" ht="24" thickBot="1" x14ac:dyDescent="0.3">
      <c r="B21" s="164" t="s">
        <v>279</v>
      </c>
      <c r="C21" s="165">
        <f>SUM(C22:C24)</f>
        <v>163</v>
      </c>
      <c r="D21" s="166">
        <f>(C21/(C$56/100))%</f>
        <v>0.21733333333333335</v>
      </c>
    </row>
    <row r="22" spans="2:4" ht="21" x14ac:dyDescent="0.25">
      <c r="B22" s="162" t="s">
        <v>99</v>
      </c>
      <c r="C22" s="163">
        <v>23</v>
      </c>
      <c r="D22" s="150">
        <f>(C22/(C$21/100))%</f>
        <v>0.1411042944785276</v>
      </c>
    </row>
    <row r="23" spans="2:4" ht="21" x14ac:dyDescent="0.25">
      <c r="B23" s="156" t="s">
        <v>100</v>
      </c>
      <c r="C23" s="161">
        <v>27</v>
      </c>
      <c r="D23" s="125">
        <f t="shared" ref="D23:D24" si="0">(C23/(C$21/100))%</f>
        <v>0.16564417177914112</v>
      </c>
    </row>
    <row r="24" spans="2:4" ht="21.75" thickBot="1" x14ac:dyDescent="0.3">
      <c r="B24" s="168" t="s">
        <v>106</v>
      </c>
      <c r="C24" s="169">
        <v>113</v>
      </c>
      <c r="D24" s="170">
        <f t="shared" si="0"/>
        <v>0.69325153374233139</v>
      </c>
    </row>
    <row r="25" spans="2:4" ht="24" thickBot="1" x14ac:dyDescent="0.3">
      <c r="B25" s="164" t="s">
        <v>280</v>
      </c>
      <c r="C25" s="165">
        <f>SUM(C26:C28)</f>
        <v>73</v>
      </c>
      <c r="D25" s="166">
        <f>(C25/(C$56/100))%</f>
        <v>9.7333333333333327E-2</v>
      </c>
    </row>
    <row r="26" spans="2:4" ht="21" x14ac:dyDescent="0.25">
      <c r="B26" s="162" t="s">
        <v>99</v>
      </c>
      <c r="C26" s="163">
        <v>63</v>
      </c>
      <c r="D26" s="25">
        <f>(C26/(C$25/100))%</f>
        <v>0.86301369863013699</v>
      </c>
    </row>
    <row r="27" spans="2:4" ht="21" x14ac:dyDescent="0.25">
      <c r="B27" s="156" t="s">
        <v>100</v>
      </c>
      <c r="C27" s="161">
        <v>3</v>
      </c>
      <c r="D27" s="25">
        <f t="shared" ref="D27:D28" si="1">(C27/(C$25/100))%</f>
        <v>4.1095890410958909E-2</v>
      </c>
    </row>
    <row r="28" spans="2:4" ht="21.75" thickBot="1" x14ac:dyDescent="0.3">
      <c r="B28" s="168" t="s">
        <v>106</v>
      </c>
      <c r="C28" s="169">
        <v>7</v>
      </c>
      <c r="D28" s="25">
        <f t="shared" si="1"/>
        <v>9.5890410958904118E-2</v>
      </c>
    </row>
    <row r="29" spans="2:4" ht="24" thickBot="1" x14ac:dyDescent="0.3">
      <c r="B29" s="164" t="s">
        <v>15</v>
      </c>
      <c r="C29" s="165">
        <f>SUM(C30:C32)</f>
        <v>42</v>
      </c>
      <c r="D29" s="166">
        <f>(C29/(C$56/100))%</f>
        <v>5.5999999999999994E-2</v>
      </c>
    </row>
    <row r="30" spans="2:4" ht="21" x14ac:dyDescent="0.25">
      <c r="B30" s="162" t="s">
        <v>99</v>
      </c>
      <c r="C30" s="163">
        <v>7</v>
      </c>
      <c r="D30" s="25">
        <f>(C30/(C$29/100))%</f>
        <v>0.16666666666666669</v>
      </c>
    </row>
    <row r="31" spans="2:4" ht="21" x14ac:dyDescent="0.25">
      <c r="B31" s="156" t="s">
        <v>100</v>
      </c>
      <c r="C31" s="161">
        <v>5</v>
      </c>
      <c r="D31" s="25">
        <f t="shared" ref="D31:D32" si="2">(C31/(C$29/100))%</f>
        <v>0.11904761904761905</v>
      </c>
    </row>
    <row r="32" spans="2:4" ht="21.75" thickBot="1" x14ac:dyDescent="0.3">
      <c r="B32" s="168" t="s">
        <v>106</v>
      </c>
      <c r="C32" s="169">
        <v>30</v>
      </c>
      <c r="D32" s="25">
        <f t="shared" si="2"/>
        <v>0.7142857142857143</v>
      </c>
    </row>
    <row r="33" spans="2:4" ht="24" thickBot="1" x14ac:dyDescent="0.3">
      <c r="B33" s="164" t="s">
        <v>281</v>
      </c>
      <c r="C33" s="165">
        <f>SUM(C34:C36)</f>
        <v>376</v>
      </c>
      <c r="D33" s="166">
        <f>(C33/(C$56/100))%</f>
        <v>0.5013333333333333</v>
      </c>
    </row>
    <row r="34" spans="2:4" ht="21" x14ac:dyDescent="0.25">
      <c r="B34" s="162" t="s">
        <v>99</v>
      </c>
      <c r="C34" s="163">
        <v>304</v>
      </c>
      <c r="D34" s="25">
        <f>(C34/(C$33/100))%</f>
        <v>0.8085106382978724</v>
      </c>
    </row>
    <row r="35" spans="2:4" ht="21" x14ac:dyDescent="0.25">
      <c r="B35" s="156" t="s">
        <v>100</v>
      </c>
      <c r="C35" s="161">
        <v>57</v>
      </c>
      <c r="D35" s="25">
        <f t="shared" ref="D35:D36" si="3">(C35/(C$33/100))%</f>
        <v>0.15159574468085107</v>
      </c>
    </row>
    <row r="36" spans="2:4" ht="21.75" thickBot="1" x14ac:dyDescent="0.3">
      <c r="B36" s="168" t="s">
        <v>106</v>
      </c>
      <c r="C36" s="169">
        <v>15</v>
      </c>
      <c r="D36" s="25">
        <f t="shared" si="3"/>
        <v>3.9893617021276598E-2</v>
      </c>
    </row>
    <row r="37" spans="2:4" ht="24" thickBot="1" x14ac:dyDescent="0.3">
      <c r="B37" s="164" t="s">
        <v>19</v>
      </c>
      <c r="C37" s="165">
        <f>SUM(C38:C40)</f>
        <v>28</v>
      </c>
      <c r="D37" s="166">
        <f>(C37/(C$56/100))%</f>
        <v>3.7333333333333336E-2</v>
      </c>
    </row>
    <row r="38" spans="2:4" ht="21" x14ac:dyDescent="0.25">
      <c r="B38" s="162" t="s">
        <v>99</v>
      </c>
      <c r="C38" s="163">
        <v>22</v>
      </c>
      <c r="D38" s="25">
        <f>(C38/(C$37/100))%</f>
        <v>0.7857142857142857</v>
      </c>
    </row>
    <row r="39" spans="2:4" ht="21" x14ac:dyDescent="0.25">
      <c r="B39" s="156" t="s">
        <v>100</v>
      </c>
      <c r="C39" s="161">
        <v>6</v>
      </c>
      <c r="D39" s="25">
        <f t="shared" ref="D39:D40" si="4">(C39/(C$37/100))%</f>
        <v>0.21428571428571427</v>
      </c>
    </row>
    <row r="40" spans="2:4" ht="21.75" thickBot="1" x14ac:dyDescent="0.3">
      <c r="B40" s="168" t="s">
        <v>106</v>
      </c>
      <c r="C40" s="169">
        <v>0</v>
      </c>
      <c r="D40" s="25">
        <f t="shared" si="4"/>
        <v>0</v>
      </c>
    </row>
    <row r="41" spans="2:4" ht="24" thickBot="1" x14ac:dyDescent="0.3">
      <c r="B41" s="164" t="s">
        <v>282</v>
      </c>
      <c r="C41" s="165">
        <f>SUM(C42:C44)</f>
        <v>25</v>
      </c>
      <c r="D41" s="166">
        <f>(C41/(C$56/100))%</f>
        <v>3.3333333333333333E-2</v>
      </c>
    </row>
    <row r="42" spans="2:4" ht="21" x14ac:dyDescent="0.25">
      <c r="B42" s="162" t="s">
        <v>99</v>
      </c>
      <c r="C42" s="163">
        <v>5</v>
      </c>
      <c r="D42" s="25">
        <f>(C42/(C$41/100))%</f>
        <v>0.2</v>
      </c>
    </row>
    <row r="43" spans="2:4" ht="21" x14ac:dyDescent="0.25">
      <c r="B43" s="156" t="s">
        <v>100</v>
      </c>
      <c r="C43" s="161">
        <v>10</v>
      </c>
      <c r="D43" s="25">
        <f t="shared" ref="D43:D44" si="5">(C43/(C$41/100))%</f>
        <v>0.4</v>
      </c>
    </row>
    <row r="44" spans="2:4" ht="21.75" thickBot="1" x14ac:dyDescent="0.3">
      <c r="B44" s="168" t="s">
        <v>106</v>
      </c>
      <c r="C44" s="169">
        <v>10</v>
      </c>
      <c r="D44" s="25">
        <f t="shared" si="5"/>
        <v>0.4</v>
      </c>
    </row>
    <row r="45" spans="2:4" ht="24" thickBot="1" x14ac:dyDescent="0.3">
      <c r="B45" s="164" t="s">
        <v>283</v>
      </c>
      <c r="C45" s="165">
        <f>SUM(C46:C48)</f>
        <v>36</v>
      </c>
      <c r="D45" s="166">
        <f>(C45/(C$56/100))%</f>
        <v>4.8000000000000001E-2</v>
      </c>
    </row>
    <row r="46" spans="2:4" ht="21" x14ac:dyDescent="0.25">
      <c r="B46" s="162" t="s">
        <v>99</v>
      </c>
      <c r="C46" s="163">
        <v>2</v>
      </c>
      <c r="D46" s="25">
        <f>(C46/(C$45/100))%</f>
        <v>5.5555555555555552E-2</v>
      </c>
    </row>
    <row r="47" spans="2:4" ht="21" x14ac:dyDescent="0.25">
      <c r="B47" s="156" t="s">
        <v>100</v>
      </c>
      <c r="C47" s="161">
        <v>0</v>
      </c>
      <c r="D47" s="25">
        <f t="shared" ref="D47:D48" si="6">(C47/(C$45/100))%</f>
        <v>0</v>
      </c>
    </row>
    <row r="48" spans="2:4" ht="21.75" thickBot="1" x14ac:dyDescent="0.3">
      <c r="B48" s="168" t="s">
        <v>106</v>
      </c>
      <c r="C48" s="169">
        <v>34</v>
      </c>
      <c r="D48" s="25">
        <f t="shared" si="6"/>
        <v>0.94444444444444442</v>
      </c>
    </row>
    <row r="49" spans="2:4" ht="24" thickBot="1" x14ac:dyDescent="0.3">
      <c r="B49" s="164" t="s">
        <v>284</v>
      </c>
      <c r="C49" s="165">
        <f>SUM(C50:C52)</f>
        <v>7</v>
      </c>
      <c r="D49" s="166">
        <f>(C49/(C$56/100))%</f>
        <v>9.3333333333333341E-3</v>
      </c>
    </row>
    <row r="50" spans="2:4" ht="21" x14ac:dyDescent="0.25">
      <c r="B50" s="162" t="s">
        <v>99</v>
      </c>
      <c r="C50" s="163">
        <v>3</v>
      </c>
      <c r="D50" s="25">
        <f>(C50/(C$49/100))%</f>
        <v>0.42857142857142855</v>
      </c>
    </row>
    <row r="51" spans="2:4" ht="21" x14ac:dyDescent="0.25">
      <c r="B51" s="156" t="s">
        <v>100</v>
      </c>
      <c r="C51" s="161">
        <v>2</v>
      </c>
      <c r="D51" s="25">
        <f t="shared" ref="D51:D52" si="7">(C51/(C$49/100))%</f>
        <v>0.2857142857142857</v>
      </c>
    </row>
    <row r="52" spans="2:4" ht="21.75" thickBot="1" x14ac:dyDescent="0.3">
      <c r="B52" s="168" t="s">
        <v>106</v>
      </c>
      <c r="C52" s="169">
        <v>2</v>
      </c>
      <c r="D52" s="178">
        <f t="shared" si="7"/>
        <v>0.2857142857142857</v>
      </c>
    </row>
    <row r="53" spans="2:4" ht="24" thickBot="1" x14ac:dyDescent="0.3">
      <c r="B53" s="179" t="s">
        <v>99</v>
      </c>
      <c r="C53" s="180">
        <f>C46+C42+C38+C34+C30+C26+C22+C50</f>
        <v>429</v>
      </c>
      <c r="D53" s="181">
        <f>(C53/(C$56/100))%</f>
        <v>0.57200000000000006</v>
      </c>
    </row>
    <row r="54" spans="2:4" ht="24" thickBot="1" x14ac:dyDescent="0.3">
      <c r="B54" s="182" t="s">
        <v>100</v>
      </c>
      <c r="C54" s="183">
        <f>C47+C43+C39+C35+C31+C27+C23+C51</f>
        <v>110</v>
      </c>
      <c r="D54" s="181">
        <f t="shared" ref="D54:D55" si="8">(C54/(C$56/100))%</f>
        <v>0.14666666666666667</v>
      </c>
    </row>
    <row r="55" spans="2:4" ht="24" thickBot="1" x14ac:dyDescent="0.3">
      <c r="B55" s="179" t="s">
        <v>106</v>
      </c>
      <c r="C55" s="180">
        <f>C48+C44+C40+C36+C32+C28+C24+C52</f>
        <v>211</v>
      </c>
      <c r="D55" s="181">
        <f t="shared" si="8"/>
        <v>0.28133333333333332</v>
      </c>
    </row>
    <row r="56" spans="2:4" ht="24" thickBot="1" x14ac:dyDescent="0.3">
      <c r="B56" s="135" t="s">
        <v>29</v>
      </c>
      <c r="C56" s="136">
        <f>C21+C25+C29+C33+C37+C41+C45+C49</f>
        <v>750</v>
      </c>
      <c r="D56" s="190">
        <f>SUM(D53:D55)</f>
        <v>1</v>
      </c>
    </row>
    <row r="58" spans="2:4" ht="15.75" thickBot="1" x14ac:dyDescent="0.3"/>
    <row r="59" spans="2:4" ht="97.5" customHeight="1" thickBot="1" x14ac:dyDescent="0.3">
      <c r="B59" s="214" t="s">
        <v>285</v>
      </c>
      <c r="C59" s="215"/>
    </row>
    <row r="60" spans="2:4" ht="24" thickBot="1" x14ac:dyDescent="0.4">
      <c r="B60" s="56"/>
      <c r="C60" s="56"/>
    </row>
    <row r="61" spans="2:4" ht="21.75" thickBot="1" x14ac:dyDescent="0.3">
      <c r="B61" s="57" t="s">
        <v>8</v>
      </c>
      <c r="C61" s="7" t="s">
        <v>49</v>
      </c>
    </row>
    <row r="62" spans="2:4" ht="193.5" customHeight="1" thickBot="1" x14ac:dyDescent="0.3">
      <c r="B62" s="58" t="s">
        <v>9</v>
      </c>
      <c r="C62" s="11" t="s">
        <v>298</v>
      </c>
    </row>
    <row r="63" spans="2:4" ht="185.25" customHeight="1" thickBot="1" x14ac:dyDescent="0.3">
      <c r="B63" s="42" t="s">
        <v>48</v>
      </c>
      <c r="C63" s="43" t="s">
        <v>296</v>
      </c>
    </row>
    <row r="66" spans="2:14" ht="15.75" thickBot="1" x14ac:dyDescent="0.3"/>
    <row r="67" spans="2:14" ht="24" thickBot="1" x14ac:dyDescent="0.4">
      <c r="B67" s="23" t="s">
        <v>150</v>
      </c>
      <c r="C67" s="221" t="s">
        <v>286</v>
      </c>
      <c r="D67" s="222"/>
      <c r="E67" s="222"/>
      <c r="F67" s="222"/>
      <c r="G67" s="222"/>
      <c r="H67" s="222"/>
      <c r="I67" s="222"/>
      <c r="J67" s="222"/>
      <c r="K67" s="188"/>
      <c r="L67" s="186"/>
      <c r="M67" s="186"/>
      <c r="N67" s="186"/>
    </row>
    <row r="68" spans="2:14" ht="24" thickBot="1" x14ac:dyDescent="0.3">
      <c r="C68" s="224" t="s">
        <v>36</v>
      </c>
      <c r="D68" s="222"/>
      <c r="E68" s="222"/>
      <c r="F68" s="222"/>
      <c r="G68" s="222"/>
      <c r="H68" s="222"/>
      <c r="I68" s="222"/>
      <c r="J68" s="222"/>
      <c r="K68" s="189"/>
      <c r="L68" s="187"/>
      <c r="M68" s="187"/>
      <c r="N68" s="186"/>
    </row>
    <row r="69" spans="2:14" ht="24" thickBot="1" x14ac:dyDescent="0.3">
      <c r="C69" s="13" t="s">
        <v>279</v>
      </c>
      <c r="D69" s="13" t="s">
        <v>280</v>
      </c>
      <c r="E69" s="13" t="s">
        <v>15</v>
      </c>
      <c r="F69" s="13" t="s">
        <v>287</v>
      </c>
      <c r="G69" s="13" t="s">
        <v>19</v>
      </c>
      <c r="H69" s="13" t="s">
        <v>282</v>
      </c>
      <c r="I69" s="13" t="s">
        <v>283</v>
      </c>
      <c r="J69" s="13" t="s">
        <v>284</v>
      </c>
    </row>
    <row r="70" spans="2:14" ht="21" x14ac:dyDescent="0.25">
      <c r="B70" s="158" t="s">
        <v>99</v>
      </c>
      <c r="C70" s="157">
        <f>(C22/(C$56/100))%</f>
        <v>3.0666666666666668E-2</v>
      </c>
      <c r="D70" s="25">
        <f>(C26/(C$56/100))%</f>
        <v>8.4000000000000005E-2</v>
      </c>
      <c r="E70" s="25">
        <f>(C30/(C$56/100))%</f>
        <v>9.3333333333333341E-3</v>
      </c>
      <c r="F70" s="25">
        <f>(C34/(C$56/100))%</f>
        <v>0.40533333333333332</v>
      </c>
      <c r="G70" s="25">
        <f>(C38/(C$56/100))%</f>
        <v>2.9333333333333333E-2</v>
      </c>
      <c r="H70" s="25">
        <f>(C42/(C$56/100))%</f>
        <v>6.6666666666666662E-3</v>
      </c>
      <c r="I70" s="25">
        <f>(C46/(C$56/100))%</f>
        <v>2.6666666666666666E-3</v>
      </c>
      <c r="J70" s="25">
        <f>(C50/(C$56/100))%</f>
        <v>4.0000000000000001E-3</v>
      </c>
    </row>
    <row r="71" spans="2:14" ht="21" x14ac:dyDescent="0.25">
      <c r="B71" s="159" t="s">
        <v>100</v>
      </c>
      <c r="C71" s="157">
        <f>(C23/(C$56/100))%</f>
        <v>3.6000000000000004E-2</v>
      </c>
      <c r="D71" s="25">
        <f>(C27/(C$56/100))%</f>
        <v>4.0000000000000001E-3</v>
      </c>
      <c r="E71" s="25">
        <f>(C31/(C$56/100))%</f>
        <v>6.6666666666666662E-3</v>
      </c>
      <c r="F71" s="25">
        <f>(C35/(C$56/100))%</f>
        <v>7.5999999999999998E-2</v>
      </c>
      <c r="G71" s="25">
        <f>(C39/(C$56/100))%</f>
        <v>8.0000000000000002E-3</v>
      </c>
      <c r="H71" s="25">
        <f>(C43/(C$56/100))%</f>
        <v>1.3333333333333332E-2</v>
      </c>
      <c r="I71" s="25">
        <f>(C47/(C$56/100))%</f>
        <v>0</v>
      </c>
      <c r="J71" s="25">
        <f>(C51/(C$56/100))%</f>
        <v>2.6666666666666666E-3</v>
      </c>
    </row>
    <row r="72" spans="2:14" ht="21.75" thickBot="1" x14ac:dyDescent="0.3">
      <c r="B72" s="160" t="s">
        <v>106</v>
      </c>
      <c r="C72" s="157">
        <f>(C24/(C$56/100))%</f>
        <v>0.15066666666666667</v>
      </c>
      <c r="D72" s="25">
        <f>(C28/(C$56/100))%</f>
        <v>9.3333333333333341E-3</v>
      </c>
      <c r="E72" s="25">
        <f>(C32/(C$56/100))%</f>
        <v>0.04</v>
      </c>
      <c r="F72" s="25">
        <f>(C36/(C$56/100))%</f>
        <v>0.02</v>
      </c>
      <c r="G72" s="25">
        <f>(C40/(C$56/100))%</f>
        <v>0</v>
      </c>
      <c r="H72" s="25">
        <f>(C44/(C$56/100))%</f>
        <v>1.3333333333333332E-2</v>
      </c>
      <c r="I72" s="25">
        <f>(C48/(C$56/100))%</f>
        <v>4.533333333333333E-2</v>
      </c>
      <c r="J72" s="25">
        <f>(C52/(C$56/100))%</f>
        <v>2.6666666666666666E-3</v>
      </c>
      <c r="K72" s="69"/>
    </row>
    <row r="73" spans="2:14" ht="24" thickBot="1" x14ac:dyDescent="0.3">
      <c r="B73" s="155" t="s">
        <v>37</v>
      </c>
      <c r="C73" s="28">
        <f t="shared" ref="C73:J73" si="9">SUM(C70:C72)</f>
        <v>0.21733333333333335</v>
      </c>
      <c r="D73" s="28">
        <f t="shared" si="9"/>
        <v>9.7333333333333341E-2</v>
      </c>
      <c r="E73" s="28">
        <f t="shared" si="9"/>
        <v>5.6000000000000001E-2</v>
      </c>
      <c r="F73" s="28">
        <f t="shared" si="9"/>
        <v>0.5013333333333333</v>
      </c>
      <c r="G73" s="28">
        <f t="shared" si="9"/>
        <v>3.7333333333333329E-2</v>
      </c>
      <c r="H73" s="28">
        <f t="shared" si="9"/>
        <v>3.3333333333333326E-2</v>
      </c>
      <c r="I73" s="28">
        <f t="shared" si="9"/>
        <v>4.7999999999999994E-2</v>
      </c>
      <c r="J73" s="28">
        <f t="shared" si="9"/>
        <v>9.3333333333333324E-3</v>
      </c>
    </row>
  </sheetData>
  <mergeCells count="5">
    <mergeCell ref="H4:H5"/>
    <mergeCell ref="B9:D9"/>
    <mergeCell ref="B59:C59"/>
    <mergeCell ref="C67:J67"/>
    <mergeCell ref="C68:J68"/>
  </mergeCells>
  <dataValidations count="2">
    <dataValidation type="list" allowBlank="1" showInputMessage="1" showErrorMessage="1" promptTitle="VALORES POSIBLES ASIGNADOR IOT" sqref="F5" xr:uid="{593AE791-60EB-4EAC-A59A-F47F50EFF429}">
      <formula1>"ALTO,BAJO,NINGUNO"</formula1>
    </dataValidation>
    <dataValidation allowBlank="1" showInputMessage="1" showErrorMessage="1" promptTitle="VALORES POSIBLES ASIGNADOR IOT" sqref="F4" xr:uid="{45E9F4D7-CF2B-49B4-BCE6-07E72E1E0F6D}"/>
  </dataValidations>
  <hyperlinks>
    <hyperlink ref="F4" r:id="rId1" display="cve@mitre.org/cve@cert.org.tw" xr:uid="{639B0F14-8225-461F-A555-EBE311DA2871}"/>
    <hyperlink ref="F5" r:id="rId2" display="cve@mitre.org/cve@cert.org.tw" xr:uid="{BB56235E-4680-48F5-A653-5ADA4F9537B8}"/>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B616E-10CC-4181-84EC-C62DF7FE51BE}">
  <dimension ref="B2:N73"/>
  <sheetViews>
    <sheetView zoomScale="50" zoomScaleNormal="50" workbookViewId="0">
      <selection activeCell="D5" sqref="D5"/>
    </sheetView>
  </sheetViews>
  <sheetFormatPr baseColWidth="10" defaultRowHeight="15" x14ac:dyDescent="0.25"/>
  <cols>
    <col min="2" max="2" width="113" customWidth="1"/>
    <col min="3" max="3" width="113.5703125" customWidth="1"/>
    <col min="4" max="4" width="88.42578125" customWidth="1"/>
    <col min="5" max="5" width="77.28515625" customWidth="1"/>
    <col min="6" max="6" width="62.85546875" customWidth="1"/>
    <col min="7" max="7" width="82" customWidth="1"/>
    <col min="8" max="8" width="87.28515625" customWidth="1"/>
    <col min="9" max="9" width="79.7109375" customWidth="1"/>
    <col min="10" max="10" width="59.28515625" customWidth="1"/>
    <col min="11" max="11" width="62.28515625" customWidth="1"/>
    <col min="12" max="12" width="64.57031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38" t="s">
        <v>289</v>
      </c>
      <c r="C4" s="1" t="s">
        <v>290</v>
      </c>
      <c r="D4" s="39" t="s">
        <v>291</v>
      </c>
      <c r="E4" s="40" t="s">
        <v>7</v>
      </c>
      <c r="F4" s="41" t="s">
        <v>44</v>
      </c>
      <c r="G4" s="93" t="s">
        <v>292</v>
      </c>
      <c r="H4" s="216" t="s">
        <v>299</v>
      </c>
    </row>
    <row r="5" spans="2:8" ht="280.5" customHeight="1" thickTop="1" thickBot="1" x14ac:dyDescent="0.3">
      <c r="B5" s="45" t="s">
        <v>119</v>
      </c>
      <c r="C5" s="46" t="s">
        <v>120</v>
      </c>
      <c r="D5" s="47" t="s">
        <v>121</v>
      </c>
      <c r="E5" s="2" t="s">
        <v>7</v>
      </c>
      <c r="F5" s="48" t="s">
        <v>99</v>
      </c>
      <c r="G5" s="49" t="s">
        <v>135</v>
      </c>
      <c r="H5" s="217"/>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297</v>
      </c>
      <c r="D11" s="8"/>
    </row>
    <row r="12" spans="2:8" ht="224.25" customHeight="1" thickBot="1" x14ac:dyDescent="0.4">
      <c r="B12" s="10" t="s">
        <v>9</v>
      </c>
      <c r="C12" s="11" t="s">
        <v>300</v>
      </c>
      <c r="D12" s="9"/>
    </row>
    <row r="13" spans="2:8" ht="207.75" customHeight="1" thickBot="1" x14ac:dyDescent="0.3">
      <c r="B13" s="42" t="s">
        <v>48</v>
      </c>
      <c r="C13" s="43" t="s">
        <v>301</v>
      </c>
    </row>
    <row r="19" spans="2:4" ht="15.75" thickBot="1" x14ac:dyDescent="0.3"/>
    <row r="20" spans="2:4" ht="74.25" customHeight="1" thickBot="1" x14ac:dyDescent="0.3">
      <c r="B20" s="50" t="s">
        <v>302</v>
      </c>
      <c r="C20" s="51" t="s">
        <v>10</v>
      </c>
      <c r="D20" s="52" t="s">
        <v>288</v>
      </c>
    </row>
    <row r="21" spans="2:4" ht="24" thickBot="1" x14ac:dyDescent="0.3">
      <c r="B21" s="164" t="s">
        <v>279</v>
      </c>
      <c r="C21" s="165">
        <f>SUM(C22:C24)</f>
        <v>163</v>
      </c>
      <c r="D21" s="166">
        <f>(C21/(C$56/100))%</f>
        <v>0.21733333333333335</v>
      </c>
    </row>
    <row r="22" spans="2:4" ht="21" x14ac:dyDescent="0.25">
      <c r="B22" s="162" t="s">
        <v>99</v>
      </c>
      <c r="C22" s="163">
        <v>29</v>
      </c>
      <c r="D22" s="150">
        <f>(C22/(C$21/100))%</f>
        <v>0.17791411042944788</v>
      </c>
    </row>
    <row r="23" spans="2:4" ht="21" x14ac:dyDescent="0.25">
      <c r="B23" s="156" t="s">
        <v>100</v>
      </c>
      <c r="C23" s="161">
        <v>20</v>
      </c>
      <c r="D23" s="125">
        <f t="shared" ref="D23:D24" si="0">(C23/(C$21/100))%</f>
        <v>0.12269938650306748</v>
      </c>
    </row>
    <row r="24" spans="2:4" ht="21.75" thickBot="1" x14ac:dyDescent="0.3">
      <c r="B24" s="168" t="s">
        <v>106</v>
      </c>
      <c r="C24" s="169">
        <v>114</v>
      </c>
      <c r="D24" s="170">
        <f t="shared" si="0"/>
        <v>0.69938650306748473</v>
      </c>
    </row>
    <row r="25" spans="2:4" ht="24" thickBot="1" x14ac:dyDescent="0.3">
      <c r="B25" s="164" t="s">
        <v>280</v>
      </c>
      <c r="C25" s="165">
        <f>SUM(C26:C28)</f>
        <v>73</v>
      </c>
      <c r="D25" s="166">
        <f>(C25/(C$56/100))%</f>
        <v>9.7333333333333327E-2</v>
      </c>
    </row>
    <row r="26" spans="2:4" ht="21" x14ac:dyDescent="0.25">
      <c r="B26" s="162" t="s">
        <v>99</v>
      </c>
      <c r="C26" s="163">
        <v>66</v>
      </c>
      <c r="D26" s="25">
        <f>(C26/(C$25/100))%</f>
        <v>0.90410958904109595</v>
      </c>
    </row>
    <row r="27" spans="2:4" ht="21" x14ac:dyDescent="0.25">
      <c r="B27" s="156" t="s">
        <v>100</v>
      </c>
      <c r="C27" s="161">
        <v>2</v>
      </c>
      <c r="D27" s="25">
        <f t="shared" ref="D27:D28" si="1">(C27/(C$25/100))%</f>
        <v>2.7397260273972601E-2</v>
      </c>
    </row>
    <row r="28" spans="2:4" ht="21.75" thickBot="1" x14ac:dyDescent="0.3">
      <c r="B28" s="168" t="s">
        <v>106</v>
      </c>
      <c r="C28" s="169">
        <v>5</v>
      </c>
      <c r="D28" s="25">
        <f t="shared" si="1"/>
        <v>6.8493150684931503E-2</v>
      </c>
    </row>
    <row r="29" spans="2:4" ht="24" thickBot="1" x14ac:dyDescent="0.3">
      <c r="B29" s="164" t="s">
        <v>15</v>
      </c>
      <c r="C29" s="165">
        <f>SUM(C30:C32)</f>
        <v>42</v>
      </c>
      <c r="D29" s="166">
        <f>(C29/(C$56/100))%</f>
        <v>5.5999999999999994E-2</v>
      </c>
    </row>
    <row r="30" spans="2:4" ht="21" x14ac:dyDescent="0.25">
      <c r="B30" s="162" t="s">
        <v>99</v>
      </c>
      <c r="C30" s="163">
        <v>28</v>
      </c>
      <c r="D30" s="25">
        <f>(C30/(C$29/100))%</f>
        <v>0.66666666666666674</v>
      </c>
    </row>
    <row r="31" spans="2:4" ht="21" x14ac:dyDescent="0.25">
      <c r="B31" s="156" t="s">
        <v>100</v>
      </c>
      <c r="C31" s="161">
        <v>12</v>
      </c>
      <c r="D31" s="25">
        <f t="shared" ref="D31:D32" si="2">(C31/(C$29/100))%</f>
        <v>0.28571428571428575</v>
      </c>
    </row>
    <row r="32" spans="2:4" ht="21.75" thickBot="1" x14ac:dyDescent="0.3">
      <c r="B32" s="168" t="s">
        <v>106</v>
      </c>
      <c r="C32" s="169">
        <v>2</v>
      </c>
      <c r="D32" s="25">
        <f t="shared" si="2"/>
        <v>4.7619047619047616E-2</v>
      </c>
    </row>
    <row r="33" spans="2:4" ht="24" thickBot="1" x14ac:dyDescent="0.3">
      <c r="B33" s="164" t="s">
        <v>281</v>
      </c>
      <c r="C33" s="165">
        <f>SUM(C34:C36)</f>
        <v>376</v>
      </c>
      <c r="D33" s="166">
        <f>(C33/(C$56/100))%</f>
        <v>0.5013333333333333</v>
      </c>
    </row>
    <row r="34" spans="2:4" ht="21" x14ac:dyDescent="0.25">
      <c r="B34" s="162" t="s">
        <v>99</v>
      </c>
      <c r="C34" s="163">
        <v>316</v>
      </c>
      <c r="D34" s="25">
        <f>(C34/(C$33/100))%</f>
        <v>0.84042553191489366</v>
      </c>
    </row>
    <row r="35" spans="2:4" ht="21" x14ac:dyDescent="0.25">
      <c r="B35" s="156" t="s">
        <v>100</v>
      </c>
      <c r="C35" s="161">
        <v>56</v>
      </c>
      <c r="D35" s="25">
        <f t="shared" ref="D35:D36" si="3">(C35/(C$33/100))%</f>
        <v>0.14893617021276598</v>
      </c>
    </row>
    <row r="36" spans="2:4" ht="21.75" thickBot="1" x14ac:dyDescent="0.3">
      <c r="B36" s="168" t="s">
        <v>106</v>
      </c>
      <c r="C36" s="169">
        <v>4</v>
      </c>
      <c r="D36" s="25">
        <f t="shared" si="3"/>
        <v>1.0638297872340425E-2</v>
      </c>
    </row>
    <row r="37" spans="2:4" ht="24" thickBot="1" x14ac:dyDescent="0.3">
      <c r="B37" s="164" t="s">
        <v>19</v>
      </c>
      <c r="C37" s="165">
        <f>SUM(C38:C40)</f>
        <v>28</v>
      </c>
      <c r="D37" s="166">
        <f>(C37/(C$56/100))%</f>
        <v>3.7333333333333336E-2</v>
      </c>
    </row>
    <row r="38" spans="2:4" ht="21" x14ac:dyDescent="0.25">
      <c r="B38" s="162" t="s">
        <v>99</v>
      </c>
      <c r="C38" s="163">
        <v>1</v>
      </c>
      <c r="D38" s="25">
        <f>(C38/(C$37/100))%</f>
        <v>3.5714285714285712E-2</v>
      </c>
    </row>
    <row r="39" spans="2:4" ht="21" x14ac:dyDescent="0.25">
      <c r="B39" s="156" t="s">
        <v>100</v>
      </c>
      <c r="C39" s="161">
        <v>1</v>
      </c>
      <c r="D39" s="25">
        <f t="shared" ref="D39:D40" si="4">(C39/(C$37/100))%</f>
        <v>3.5714285714285712E-2</v>
      </c>
    </row>
    <row r="40" spans="2:4" ht="21.75" thickBot="1" x14ac:dyDescent="0.3">
      <c r="B40" s="168" t="s">
        <v>106</v>
      </c>
      <c r="C40" s="169">
        <v>26</v>
      </c>
      <c r="D40" s="25">
        <f t="shared" si="4"/>
        <v>0.92857142857142849</v>
      </c>
    </row>
    <row r="41" spans="2:4" ht="24" thickBot="1" x14ac:dyDescent="0.3">
      <c r="B41" s="164" t="s">
        <v>282</v>
      </c>
      <c r="C41" s="165">
        <f>SUM(C42:C44)</f>
        <v>25</v>
      </c>
      <c r="D41" s="166">
        <f>(C41/(C$56/100))%</f>
        <v>3.3333333333333333E-2</v>
      </c>
    </row>
    <row r="42" spans="2:4" ht="21" x14ac:dyDescent="0.25">
      <c r="B42" s="162" t="s">
        <v>99</v>
      </c>
      <c r="C42" s="163">
        <v>4</v>
      </c>
      <c r="D42" s="25">
        <f>(C42/(C$41/100))%</f>
        <v>0.16</v>
      </c>
    </row>
    <row r="43" spans="2:4" ht="21" x14ac:dyDescent="0.25">
      <c r="B43" s="156" t="s">
        <v>100</v>
      </c>
      <c r="C43" s="161">
        <v>21</v>
      </c>
      <c r="D43" s="25">
        <f t="shared" ref="D43:D44" si="5">(C43/(C$41/100))%</f>
        <v>0.84</v>
      </c>
    </row>
    <row r="44" spans="2:4" ht="21.75" thickBot="1" x14ac:dyDescent="0.3">
      <c r="B44" s="168" t="s">
        <v>106</v>
      </c>
      <c r="C44" s="169">
        <v>0</v>
      </c>
      <c r="D44" s="25">
        <f t="shared" si="5"/>
        <v>0</v>
      </c>
    </row>
    <row r="45" spans="2:4" ht="24" thickBot="1" x14ac:dyDescent="0.3">
      <c r="B45" s="164" t="s">
        <v>283</v>
      </c>
      <c r="C45" s="165">
        <f>SUM(C46:C48)</f>
        <v>36</v>
      </c>
      <c r="D45" s="166">
        <f>(C45/(C$56/100))%</f>
        <v>4.8000000000000001E-2</v>
      </c>
    </row>
    <row r="46" spans="2:4" ht="21" x14ac:dyDescent="0.25">
      <c r="B46" s="162" t="s">
        <v>99</v>
      </c>
      <c r="C46" s="163">
        <v>2</v>
      </c>
      <c r="D46" s="25">
        <f>(C46/(C$45/100))%</f>
        <v>5.5555555555555552E-2</v>
      </c>
    </row>
    <row r="47" spans="2:4" ht="21" x14ac:dyDescent="0.25">
      <c r="B47" s="156" t="s">
        <v>100</v>
      </c>
      <c r="C47" s="161">
        <v>34</v>
      </c>
      <c r="D47" s="25">
        <f t="shared" ref="D47:D48" si="6">(C47/(C$45/100))%</f>
        <v>0.94444444444444442</v>
      </c>
    </row>
    <row r="48" spans="2:4" ht="21.75" thickBot="1" x14ac:dyDescent="0.3">
      <c r="B48" s="168" t="s">
        <v>106</v>
      </c>
      <c r="C48" s="169">
        <v>0</v>
      </c>
      <c r="D48" s="25">
        <f t="shared" si="6"/>
        <v>0</v>
      </c>
    </row>
    <row r="49" spans="2:4" ht="24" thickBot="1" x14ac:dyDescent="0.3">
      <c r="B49" s="164" t="s">
        <v>284</v>
      </c>
      <c r="C49" s="165">
        <f>SUM(C50:C52)</f>
        <v>7</v>
      </c>
      <c r="D49" s="166">
        <f>(C49/(C$56/100))%</f>
        <v>9.3333333333333341E-3</v>
      </c>
    </row>
    <row r="50" spans="2:4" ht="21" x14ac:dyDescent="0.25">
      <c r="B50" s="162" t="s">
        <v>99</v>
      </c>
      <c r="C50" s="163">
        <v>3</v>
      </c>
      <c r="D50" s="25">
        <f>(C50/(C$49/100))%</f>
        <v>0.42857142857142855</v>
      </c>
    </row>
    <row r="51" spans="2:4" ht="21" x14ac:dyDescent="0.25">
      <c r="B51" s="156" t="s">
        <v>100</v>
      </c>
      <c r="C51" s="161">
        <v>4</v>
      </c>
      <c r="D51" s="25">
        <f t="shared" ref="D51:D52" si="7">(C51/(C$49/100))%</f>
        <v>0.5714285714285714</v>
      </c>
    </row>
    <row r="52" spans="2:4" ht="21.75" thickBot="1" x14ac:dyDescent="0.3">
      <c r="B52" s="168" t="s">
        <v>106</v>
      </c>
      <c r="C52" s="169">
        <v>0</v>
      </c>
      <c r="D52" s="178">
        <f t="shared" si="7"/>
        <v>0</v>
      </c>
    </row>
    <row r="53" spans="2:4" ht="24" thickBot="1" x14ac:dyDescent="0.3">
      <c r="B53" s="179" t="s">
        <v>99</v>
      </c>
      <c r="C53" s="180">
        <f>C46+C42+C38+C34+C30+C26+C22+C50</f>
        <v>449</v>
      </c>
      <c r="D53" s="181">
        <f>(C53/(C$56/100))%</f>
        <v>0.59866666666666668</v>
      </c>
    </row>
    <row r="54" spans="2:4" ht="24" thickBot="1" x14ac:dyDescent="0.3">
      <c r="B54" s="182" t="s">
        <v>100</v>
      </c>
      <c r="C54" s="183">
        <f>C47+C43+C39+C35+C31+C27+C23+C51</f>
        <v>150</v>
      </c>
      <c r="D54" s="181">
        <f t="shared" ref="D54:D55" si="8">(C54/(C$56/100))%</f>
        <v>0.2</v>
      </c>
    </row>
    <row r="55" spans="2:4" ht="24" thickBot="1" x14ac:dyDescent="0.3">
      <c r="B55" s="179" t="s">
        <v>106</v>
      </c>
      <c r="C55" s="180">
        <f>C48+C44+C40+C36+C32+C28+C24+C52</f>
        <v>151</v>
      </c>
      <c r="D55" s="181">
        <f t="shared" si="8"/>
        <v>0.20133333333333334</v>
      </c>
    </row>
    <row r="56" spans="2:4" ht="24" thickBot="1" x14ac:dyDescent="0.3">
      <c r="B56" s="135" t="s">
        <v>29</v>
      </c>
      <c r="C56" s="136">
        <f>C21+C25+C29+C33+C37+C41+C45+C49</f>
        <v>750</v>
      </c>
      <c r="D56" s="190">
        <f>SUM(D53:D55)</f>
        <v>1</v>
      </c>
    </row>
    <row r="58" spans="2:4" ht="15.75" thickBot="1" x14ac:dyDescent="0.3"/>
    <row r="59" spans="2:4" ht="97.5" customHeight="1" thickBot="1" x14ac:dyDescent="0.3">
      <c r="B59" s="214" t="s">
        <v>303</v>
      </c>
      <c r="C59" s="215"/>
    </row>
    <row r="60" spans="2:4" ht="24" thickBot="1" x14ac:dyDescent="0.4">
      <c r="B60" s="56"/>
      <c r="C60" s="56"/>
    </row>
    <row r="61" spans="2:4" ht="21.75" thickBot="1" x14ac:dyDescent="0.3">
      <c r="B61" s="57" t="s">
        <v>8</v>
      </c>
      <c r="C61" s="7" t="s">
        <v>49</v>
      </c>
    </row>
    <row r="62" spans="2:4" ht="193.5" customHeight="1" thickBot="1" x14ac:dyDescent="0.3">
      <c r="B62" s="58" t="s">
        <v>9</v>
      </c>
      <c r="C62" s="11" t="s">
        <v>300</v>
      </c>
    </row>
    <row r="63" spans="2:4" ht="185.25" customHeight="1" thickBot="1" x14ac:dyDescent="0.3">
      <c r="B63" s="42" t="s">
        <v>48</v>
      </c>
      <c r="C63" s="43" t="s">
        <v>304</v>
      </c>
    </row>
    <row r="66" spans="2:14" ht="15.75" thickBot="1" x14ac:dyDescent="0.3"/>
    <row r="67" spans="2:14" ht="24" thickBot="1" x14ac:dyDescent="0.4">
      <c r="B67" s="23" t="s">
        <v>142</v>
      </c>
      <c r="C67" s="221" t="s">
        <v>286</v>
      </c>
      <c r="D67" s="222"/>
      <c r="E67" s="222"/>
      <c r="F67" s="222"/>
      <c r="G67" s="222"/>
      <c r="H67" s="222"/>
      <c r="I67" s="222"/>
      <c r="J67" s="222"/>
      <c r="K67" s="188"/>
      <c r="L67" s="186"/>
      <c r="M67" s="186"/>
      <c r="N67" s="186"/>
    </row>
    <row r="68" spans="2:14" ht="24" thickBot="1" x14ac:dyDescent="0.3">
      <c r="C68" s="224" t="s">
        <v>36</v>
      </c>
      <c r="D68" s="222"/>
      <c r="E68" s="222"/>
      <c r="F68" s="222"/>
      <c r="G68" s="222"/>
      <c r="H68" s="222"/>
      <c r="I68" s="222"/>
      <c r="J68" s="222"/>
      <c r="K68" s="189"/>
      <c r="L68" s="187"/>
      <c r="M68" s="187"/>
      <c r="N68" s="186"/>
    </row>
    <row r="69" spans="2:14" ht="24" thickBot="1" x14ac:dyDescent="0.3">
      <c r="C69" s="13" t="s">
        <v>279</v>
      </c>
      <c r="D69" s="13" t="s">
        <v>280</v>
      </c>
      <c r="E69" s="13" t="s">
        <v>15</v>
      </c>
      <c r="F69" s="13" t="s">
        <v>287</v>
      </c>
      <c r="G69" s="13" t="s">
        <v>19</v>
      </c>
      <c r="H69" s="13" t="s">
        <v>282</v>
      </c>
      <c r="I69" s="13" t="s">
        <v>283</v>
      </c>
      <c r="J69" s="13" t="s">
        <v>284</v>
      </c>
    </row>
    <row r="70" spans="2:14" ht="21" x14ac:dyDescent="0.25">
      <c r="B70" s="158" t="s">
        <v>99</v>
      </c>
      <c r="C70" s="157">
        <f>(C22/(C$56/100))%</f>
        <v>3.8666666666666669E-2</v>
      </c>
      <c r="D70" s="25">
        <f>(C26/(C$56/100))%</f>
        <v>8.8000000000000009E-2</v>
      </c>
      <c r="E70" s="25">
        <f>(C30/(C$56/100))%</f>
        <v>3.7333333333333336E-2</v>
      </c>
      <c r="F70" s="25">
        <f>(C34/(C$56/100))%</f>
        <v>0.42133333333333334</v>
      </c>
      <c r="G70" s="25">
        <f>(C38/(C$56/100))%</f>
        <v>1.3333333333333333E-3</v>
      </c>
      <c r="H70" s="25">
        <f>(C42/(C$56/100))%</f>
        <v>5.3333333333333332E-3</v>
      </c>
      <c r="I70" s="25">
        <f>(C46/(C$56/100))%</f>
        <v>2.6666666666666666E-3</v>
      </c>
      <c r="J70" s="25">
        <f>(C50/(C$56/100))%</f>
        <v>4.0000000000000001E-3</v>
      </c>
    </row>
    <row r="71" spans="2:14" ht="21" x14ac:dyDescent="0.25">
      <c r="B71" s="159" t="s">
        <v>100</v>
      </c>
      <c r="C71" s="157">
        <f>(C23/(C$56/100))%</f>
        <v>2.6666666666666665E-2</v>
      </c>
      <c r="D71" s="25">
        <f>(C27/(C$56/100))%</f>
        <v>2.6666666666666666E-3</v>
      </c>
      <c r="E71" s="25">
        <f>(C31/(C$56/100))%</f>
        <v>1.6E-2</v>
      </c>
      <c r="F71" s="25">
        <f>(C35/(C$56/100))%</f>
        <v>7.4666666666666673E-2</v>
      </c>
      <c r="G71" s="25">
        <f>(C39/(C$56/100))%</f>
        <v>1.3333333333333333E-3</v>
      </c>
      <c r="H71" s="25">
        <f>(C43/(C$56/100))%</f>
        <v>2.7999999999999997E-2</v>
      </c>
      <c r="I71" s="25">
        <f>(C47/(C$56/100))%</f>
        <v>4.533333333333333E-2</v>
      </c>
      <c r="J71" s="25">
        <f>(C51/(C$56/100))%</f>
        <v>5.3333333333333332E-3</v>
      </c>
    </row>
    <row r="72" spans="2:14" ht="21.75" thickBot="1" x14ac:dyDescent="0.3">
      <c r="B72" s="160" t="s">
        <v>106</v>
      </c>
      <c r="C72" s="157">
        <f>(C24/(C$56/100))%</f>
        <v>0.152</v>
      </c>
      <c r="D72" s="25">
        <f>(C28/(C$56/100))%</f>
        <v>6.6666666666666662E-3</v>
      </c>
      <c r="E72" s="25">
        <f>(C32/(C$56/100))%</f>
        <v>2.6666666666666666E-3</v>
      </c>
      <c r="F72" s="25">
        <f>(C36/(C$56/100))%</f>
        <v>5.3333333333333332E-3</v>
      </c>
      <c r="G72" s="25">
        <f>(C40/(C$56/100))%</f>
        <v>3.4666666666666665E-2</v>
      </c>
      <c r="H72" s="25">
        <f>(C44/(C$56/100))%</f>
        <v>0</v>
      </c>
      <c r="I72" s="25">
        <f>(C48/(C$56/100))%</f>
        <v>0</v>
      </c>
      <c r="J72" s="25">
        <f>(C52/(C$56/100))%</f>
        <v>0</v>
      </c>
      <c r="K72" s="69"/>
    </row>
    <row r="73" spans="2:14" ht="24" thickBot="1" x14ac:dyDescent="0.3">
      <c r="B73" s="155" t="s">
        <v>37</v>
      </c>
      <c r="C73" s="28">
        <f t="shared" ref="C73:J73" si="9">SUM(C70:C72)</f>
        <v>0.21733333333333332</v>
      </c>
      <c r="D73" s="28">
        <f t="shared" si="9"/>
        <v>9.7333333333333341E-2</v>
      </c>
      <c r="E73" s="28">
        <f t="shared" si="9"/>
        <v>5.6000000000000001E-2</v>
      </c>
      <c r="F73" s="28">
        <f t="shared" si="9"/>
        <v>0.5013333333333333</v>
      </c>
      <c r="G73" s="28">
        <f t="shared" si="9"/>
        <v>3.7333333333333329E-2</v>
      </c>
      <c r="H73" s="28">
        <f t="shared" si="9"/>
        <v>3.3333333333333333E-2</v>
      </c>
      <c r="I73" s="28">
        <f t="shared" si="9"/>
        <v>4.7999999999999994E-2</v>
      </c>
      <c r="J73" s="28">
        <f t="shared" si="9"/>
        <v>9.3333333333333324E-3</v>
      </c>
    </row>
  </sheetData>
  <mergeCells count="5">
    <mergeCell ref="H4:H5"/>
    <mergeCell ref="B9:D9"/>
    <mergeCell ref="B59:C59"/>
    <mergeCell ref="C67:J67"/>
    <mergeCell ref="C68:J68"/>
  </mergeCells>
  <dataValidations count="2">
    <dataValidation allowBlank="1" showInputMessage="1" showErrorMessage="1" promptTitle="VALORES POSIBLES ASIGNADOR IOT" sqref="F4" xr:uid="{7733AAC5-5549-4F05-80C4-7B39528260C3}"/>
    <dataValidation type="list" allowBlank="1" showInputMessage="1" showErrorMessage="1" promptTitle="VALORES POSIBLES ASIGNADOR IOT" sqref="F5" xr:uid="{42F643B0-9271-4D01-967F-7B185C9428C7}">
      <formula1>"ALTO,BAJO,NINGUNO"</formula1>
    </dataValidation>
  </dataValidations>
  <hyperlinks>
    <hyperlink ref="F4" r:id="rId1" display="cve@mitre.org/cve@cert.org.tw" xr:uid="{461BB5D6-5CFC-4890-AA64-A8E577B7D882}"/>
    <hyperlink ref="F5" r:id="rId2" display="cve@mitre.org/cve@cert.org.tw" xr:uid="{91E2471F-7D7C-48AB-B84F-64EDC59CE2EF}"/>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AF866-267E-4275-8719-CAC0CB340B61}">
  <dimension ref="B2:N73"/>
  <sheetViews>
    <sheetView zoomScale="40" zoomScaleNormal="40" workbookViewId="0">
      <selection activeCell="D5" sqref="D5"/>
    </sheetView>
  </sheetViews>
  <sheetFormatPr baseColWidth="10" defaultRowHeight="15" x14ac:dyDescent="0.25"/>
  <cols>
    <col min="2" max="2" width="113" customWidth="1"/>
    <col min="3" max="3" width="113.5703125" customWidth="1"/>
    <col min="4" max="4" width="88.42578125" customWidth="1"/>
    <col min="5" max="5" width="77.28515625" customWidth="1"/>
    <col min="6" max="6" width="62.85546875" customWidth="1"/>
    <col min="7" max="7" width="82" customWidth="1"/>
    <col min="8" max="8" width="87.28515625" customWidth="1"/>
    <col min="9" max="9" width="79.7109375" customWidth="1"/>
    <col min="10" max="10" width="59.28515625" customWidth="1"/>
    <col min="11" max="11" width="62.28515625" customWidth="1"/>
    <col min="12" max="12" width="64.57031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38" t="s">
        <v>289</v>
      </c>
      <c r="C4" s="1" t="s">
        <v>290</v>
      </c>
      <c r="D4" s="39" t="s">
        <v>291</v>
      </c>
      <c r="E4" s="40" t="s">
        <v>7</v>
      </c>
      <c r="F4" s="41" t="s">
        <v>44</v>
      </c>
      <c r="G4" s="93" t="s">
        <v>292</v>
      </c>
      <c r="H4" s="216" t="s">
        <v>305</v>
      </c>
    </row>
    <row r="5" spans="2:8" ht="280.5" customHeight="1" thickTop="1" thickBot="1" x14ac:dyDescent="0.3">
      <c r="B5" s="38" t="s">
        <v>107</v>
      </c>
      <c r="C5" s="1" t="s">
        <v>108</v>
      </c>
      <c r="D5" s="39" t="s">
        <v>109</v>
      </c>
      <c r="E5" s="40" t="s">
        <v>7</v>
      </c>
      <c r="F5" s="48" t="s">
        <v>99</v>
      </c>
      <c r="G5" s="49" t="s">
        <v>135</v>
      </c>
      <c r="H5" s="217"/>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297</v>
      </c>
      <c r="D11" s="8"/>
    </row>
    <row r="12" spans="2:8" ht="224.25" customHeight="1" thickBot="1" x14ac:dyDescent="0.4">
      <c r="B12" s="10" t="s">
        <v>9</v>
      </c>
      <c r="C12" s="11" t="s">
        <v>306</v>
      </c>
      <c r="D12" s="9"/>
    </row>
    <row r="13" spans="2:8" ht="207.75" customHeight="1" thickBot="1" x14ac:dyDescent="0.3">
      <c r="B13" s="42" t="s">
        <v>48</v>
      </c>
      <c r="C13" s="43" t="s">
        <v>307</v>
      </c>
    </row>
    <row r="19" spans="2:4" ht="15.75" thickBot="1" x14ac:dyDescent="0.3"/>
    <row r="20" spans="2:4" ht="74.25" customHeight="1" thickBot="1" x14ac:dyDescent="0.3">
      <c r="B20" s="50" t="s">
        <v>308</v>
      </c>
      <c r="C20" s="51" t="s">
        <v>10</v>
      </c>
      <c r="D20" s="52" t="s">
        <v>288</v>
      </c>
    </row>
    <row r="21" spans="2:4" ht="24" thickBot="1" x14ac:dyDescent="0.3">
      <c r="B21" s="164" t="s">
        <v>279</v>
      </c>
      <c r="C21" s="165">
        <f>SUM(C22:C24)</f>
        <v>163</v>
      </c>
      <c r="D21" s="166">
        <f>(C21/(C$56/100))%</f>
        <v>0.21733333333333335</v>
      </c>
    </row>
    <row r="22" spans="2:4" ht="21" x14ac:dyDescent="0.25">
      <c r="B22" s="162" t="s">
        <v>99</v>
      </c>
      <c r="C22" s="163">
        <v>105</v>
      </c>
      <c r="D22" s="150">
        <f>(C22/(C$21/100))%</f>
        <v>0.64417177914110435</v>
      </c>
    </row>
    <row r="23" spans="2:4" ht="21" x14ac:dyDescent="0.25">
      <c r="B23" s="156" t="s">
        <v>100</v>
      </c>
      <c r="C23" s="161">
        <v>46</v>
      </c>
      <c r="D23" s="125">
        <f t="shared" ref="D23:D24" si="0">(C23/(C$21/100))%</f>
        <v>0.2822085889570552</v>
      </c>
    </row>
    <row r="24" spans="2:4" ht="21.75" thickBot="1" x14ac:dyDescent="0.3">
      <c r="B24" s="168" t="s">
        <v>106</v>
      </c>
      <c r="C24" s="169">
        <v>12</v>
      </c>
      <c r="D24" s="170">
        <f t="shared" si="0"/>
        <v>7.3619631901840496E-2</v>
      </c>
    </row>
    <row r="25" spans="2:4" ht="24" thickBot="1" x14ac:dyDescent="0.3">
      <c r="B25" s="164" t="s">
        <v>280</v>
      </c>
      <c r="C25" s="165">
        <f>SUM(C26:C28)</f>
        <v>73</v>
      </c>
      <c r="D25" s="166">
        <f>(C25/(C$56/100))%</f>
        <v>9.7333333333333327E-2</v>
      </c>
    </row>
    <row r="26" spans="2:4" ht="21" x14ac:dyDescent="0.25">
      <c r="B26" s="162" t="s">
        <v>99</v>
      </c>
      <c r="C26" s="163">
        <v>66</v>
      </c>
      <c r="D26" s="25">
        <f>(C26/(C$25/100))%</f>
        <v>0.90410958904109595</v>
      </c>
    </row>
    <row r="27" spans="2:4" ht="21" x14ac:dyDescent="0.25">
      <c r="B27" s="156" t="s">
        <v>100</v>
      </c>
      <c r="C27" s="161">
        <v>1</v>
      </c>
      <c r="D27" s="25">
        <f t="shared" ref="D27:D28" si="1">(C27/(C$25/100))%</f>
        <v>1.3698630136986301E-2</v>
      </c>
    </row>
    <row r="28" spans="2:4" ht="21.75" thickBot="1" x14ac:dyDescent="0.3">
      <c r="B28" s="168" t="s">
        <v>106</v>
      </c>
      <c r="C28" s="169">
        <v>6</v>
      </c>
      <c r="D28" s="25">
        <f t="shared" si="1"/>
        <v>8.2191780821917818E-2</v>
      </c>
    </row>
    <row r="29" spans="2:4" ht="24" thickBot="1" x14ac:dyDescent="0.3">
      <c r="B29" s="164" t="s">
        <v>15</v>
      </c>
      <c r="C29" s="165">
        <f>SUM(C30:C32)</f>
        <v>42</v>
      </c>
      <c r="D29" s="166">
        <f>(C29/(C$56/100))%</f>
        <v>5.5999999999999994E-2</v>
      </c>
    </row>
    <row r="30" spans="2:4" ht="21" x14ac:dyDescent="0.25">
      <c r="B30" s="162" t="s">
        <v>99</v>
      </c>
      <c r="C30" s="163">
        <v>17</v>
      </c>
      <c r="D30" s="25">
        <f>(C30/(C$29/100))%</f>
        <v>0.40476190476190477</v>
      </c>
    </row>
    <row r="31" spans="2:4" ht="21" x14ac:dyDescent="0.25">
      <c r="B31" s="156" t="s">
        <v>100</v>
      </c>
      <c r="C31" s="161">
        <v>3</v>
      </c>
      <c r="D31" s="25">
        <f t="shared" ref="D31:D32" si="2">(C31/(C$29/100))%</f>
        <v>7.1428571428571438E-2</v>
      </c>
    </row>
    <row r="32" spans="2:4" ht="21.75" thickBot="1" x14ac:dyDescent="0.3">
      <c r="B32" s="168" t="s">
        <v>106</v>
      </c>
      <c r="C32" s="169">
        <v>22</v>
      </c>
      <c r="D32" s="25">
        <f t="shared" si="2"/>
        <v>0.52380952380952384</v>
      </c>
    </row>
    <row r="33" spans="2:4" ht="24" thickBot="1" x14ac:dyDescent="0.3">
      <c r="B33" s="164" t="s">
        <v>281</v>
      </c>
      <c r="C33" s="165">
        <f>SUM(C34:C36)</f>
        <v>376</v>
      </c>
      <c r="D33" s="166">
        <f>(C33/(C$56/100))%</f>
        <v>0.5013333333333333</v>
      </c>
    </row>
    <row r="34" spans="2:4" ht="21" x14ac:dyDescent="0.25">
      <c r="B34" s="162" t="s">
        <v>99</v>
      </c>
      <c r="C34" s="163">
        <v>304</v>
      </c>
      <c r="D34" s="25">
        <f>(C34/(C$33/100))%</f>
        <v>0.8085106382978724</v>
      </c>
    </row>
    <row r="35" spans="2:4" ht="21" x14ac:dyDescent="0.25">
      <c r="B35" s="156" t="s">
        <v>100</v>
      </c>
      <c r="C35" s="161">
        <v>54</v>
      </c>
      <c r="D35" s="25">
        <f t="shared" ref="D35:D36" si="3">(C35/(C$33/100))%</f>
        <v>0.14361702127659576</v>
      </c>
    </row>
    <row r="36" spans="2:4" ht="21.75" thickBot="1" x14ac:dyDescent="0.3">
      <c r="B36" s="168" t="s">
        <v>106</v>
      </c>
      <c r="C36" s="169">
        <v>18</v>
      </c>
      <c r="D36" s="25">
        <f t="shared" si="3"/>
        <v>4.7872340425531922E-2</v>
      </c>
    </row>
    <row r="37" spans="2:4" ht="24" thickBot="1" x14ac:dyDescent="0.3">
      <c r="B37" s="164" t="s">
        <v>19</v>
      </c>
      <c r="C37" s="165">
        <f>SUM(C38:C40)</f>
        <v>28</v>
      </c>
      <c r="D37" s="166">
        <f>(C37/(C$56/100))%</f>
        <v>3.7333333333333336E-2</v>
      </c>
    </row>
    <row r="38" spans="2:4" ht="21" x14ac:dyDescent="0.25">
      <c r="B38" s="162" t="s">
        <v>99</v>
      </c>
      <c r="C38" s="163">
        <v>1</v>
      </c>
      <c r="D38" s="25">
        <f>(C38/(C$37/100))%</f>
        <v>3.5714285714285712E-2</v>
      </c>
    </row>
    <row r="39" spans="2:4" ht="21" x14ac:dyDescent="0.25">
      <c r="B39" s="156" t="s">
        <v>100</v>
      </c>
      <c r="C39" s="161">
        <v>1</v>
      </c>
      <c r="D39" s="25">
        <f t="shared" ref="D39:D40" si="4">(C39/(C$37/100))%</f>
        <v>3.5714285714285712E-2</v>
      </c>
    </row>
    <row r="40" spans="2:4" ht="21.75" thickBot="1" x14ac:dyDescent="0.3">
      <c r="B40" s="168" t="s">
        <v>106</v>
      </c>
      <c r="C40" s="169">
        <v>26</v>
      </c>
      <c r="D40" s="25">
        <f t="shared" si="4"/>
        <v>0.92857142857142849</v>
      </c>
    </row>
    <row r="41" spans="2:4" ht="24" thickBot="1" x14ac:dyDescent="0.3">
      <c r="B41" s="164" t="s">
        <v>282</v>
      </c>
      <c r="C41" s="165">
        <f>SUM(C42:C44)</f>
        <v>25</v>
      </c>
      <c r="D41" s="166">
        <f>(C41/(C$56/100))%</f>
        <v>3.3333333333333333E-2</v>
      </c>
    </row>
    <row r="42" spans="2:4" ht="21" x14ac:dyDescent="0.25">
      <c r="B42" s="162" t="s">
        <v>99</v>
      </c>
      <c r="C42" s="163">
        <v>5</v>
      </c>
      <c r="D42" s="25">
        <f>(C42/(C$41/100))%</f>
        <v>0.2</v>
      </c>
    </row>
    <row r="43" spans="2:4" ht="21" x14ac:dyDescent="0.25">
      <c r="B43" s="156" t="s">
        <v>100</v>
      </c>
      <c r="C43" s="161">
        <v>10</v>
      </c>
      <c r="D43" s="25">
        <f t="shared" ref="D43:D44" si="5">(C43/(C$41/100))%</f>
        <v>0.4</v>
      </c>
    </row>
    <row r="44" spans="2:4" ht="21.75" thickBot="1" x14ac:dyDescent="0.3">
      <c r="B44" s="168" t="s">
        <v>106</v>
      </c>
      <c r="C44" s="169">
        <v>10</v>
      </c>
      <c r="D44" s="25">
        <f t="shared" si="5"/>
        <v>0.4</v>
      </c>
    </row>
    <row r="45" spans="2:4" ht="24" thickBot="1" x14ac:dyDescent="0.3">
      <c r="B45" s="164" t="s">
        <v>283</v>
      </c>
      <c r="C45" s="165">
        <f>SUM(C46:C48)</f>
        <v>36</v>
      </c>
      <c r="D45" s="166">
        <f>(C45/(C$56/100))%</f>
        <v>4.8000000000000001E-2</v>
      </c>
    </row>
    <row r="46" spans="2:4" ht="21" x14ac:dyDescent="0.25">
      <c r="B46" s="162" t="s">
        <v>99</v>
      </c>
      <c r="C46" s="163">
        <v>2</v>
      </c>
      <c r="D46" s="25">
        <f>(C46/(C$45/100))%</f>
        <v>5.5555555555555552E-2</v>
      </c>
    </row>
    <row r="47" spans="2:4" ht="21" x14ac:dyDescent="0.25">
      <c r="B47" s="156" t="s">
        <v>100</v>
      </c>
      <c r="C47" s="161">
        <v>29</v>
      </c>
      <c r="D47" s="25">
        <f t="shared" ref="D47:D48" si="6">(C47/(C$45/100))%</f>
        <v>0.80555555555555558</v>
      </c>
    </row>
    <row r="48" spans="2:4" ht="21.75" thickBot="1" x14ac:dyDescent="0.3">
      <c r="B48" s="168" t="s">
        <v>106</v>
      </c>
      <c r="C48" s="169">
        <v>5</v>
      </c>
      <c r="D48" s="25">
        <f t="shared" si="6"/>
        <v>0.1388888888888889</v>
      </c>
    </row>
    <row r="49" spans="2:4" ht="24" thickBot="1" x14ac:dyDescent="0.3">
      <c r="B49" s="164" t="s">
        <v>284</v>
      </c>
      <c r="C49" s="165">
        <f>SUM(C50:C52)</f>
        <v>7</v>
      </c>
      <c r="D49" s="166">
        <f>(C49/(C$56/100))%</f>
        <v>9.3333333333333341E-3</v>
      </c>
    </row>
    <row r="50" spans="2:4" ht="21" x14ac:dyDescent="0.25">
      <c r="B50" s="162" t="s">
        <v>99</v>
      </c>
      <c r="C50" s="163">
        <v>3</v>
      </c>
      <c r="D50" s="25">
        <f>(C50/(C$49/100))%</f>
        <v>0.42857142857142855</v>
      </c>
    </row>
    <row r="51" spans="2:4" ht="21" x14ac:dyDescent="0.25">
      <c r="B51" s="156" t="s">
        <v>100</v>
      </c>
      <c r="C51" s="161">
        <v>2</v>
      </c>
      <c r="D51" s="25">
        <f t="shared" ref="D51:D52" si="7">(C51/(C$49/100))%</f>
        <v>0.2857142857142857</v>
      </c>
    </row>
    <row r="52" spans="2:4" ht="21.75" thickBot="1" x14ac:dyDescent="0.3">
      <c r="B52" s="168" t="s">
        <v>106</v>
      </c>
      <c r="C52" s="169">
        <v>2</v>
      </c>
      <c r="D52" s="178">
        <f t="shared" si="7"/>
        <v>0.2857142857142857</v>
      </c>
    </row>
    <row r="53" spans="2:4" ht="24" thickBot="1" x14ac:dyDescent="0.3">
      <c r="B53" s="179" t="s">
        <v>99</v>
      </c>
      <c r="C53" s="180">
        <f>C46+C42+C38+C34+C30+C26+C22+C50</f>
        <v>503</v>
      </c>
      <c r="D53" s="181">
        <f>(C53/(C$56/100))%</f>
        <v>0.67066666666666663</v>
      </c>
    </row>
    <row r="54" spans="2:4" ht="24" thickBot="1" x14ac:dyDescent="0.3">
      <c r="B54" s="182" t="s">
        <v>100</v>
      </c>
      <c r="C54" s="183">
        <f>C47+C43+C39+C35+C31+C27+C23+C51</f>
        <v>146</v>
      </c>
      <c r="D54" s="181">
        <f t="shared" ref="D54:D55" si="8">(C54/(C$56/100))%</f>
        <v>0.19466666666666665</v>
      </c>
    </row>
    <row r="55" spans="2:4" ht="24" thickBot="1" x14ac:dyDescent="0.3">
      <c r="B55" s="179" t="s">
        <v>106</v>
      </c>
      <c r="C55" s="180">
        <f>C48+C44+C40+C36+C32+C28+C24+C52</f>
        <v>101</v>
      </c>
      <c r="D55" s="181">
        <f t="shared" si="8"/>
        <v>0.13466666666666666</v>
      </c>
    </row>
    <row r="56" spans="2:4" ht="24" thickBot="1" x14ac:dyDescent="0.3">
      <c r="B56" s="135" t="s">
        <v>29</v>
      </c>
      <c r="C56" s="136">
        <f>C21+C25+C29+C33+C37+C41+C45+C49</f>
        <v>750</v>
      </c>
      <c r="D56" s="190">
        <f>SUM(D53:D55)</f>
        <v>1</v>
      </c>
    </row>
    <row r="58" spans="2:4" ht="15.75" thickBot="1" x14ac:dyDescent="0.3"/>
    <row r="59" spans="2:4" ht="97.5" customHeight="1" thickBot="1" x14ac:dyDescent="0.3">
      <c r="B59" s="214" t="s">
        <v>309</v>
      </c>
      <c r="C59" s="215"/>
    </row>
    <row r="60" spans="2:4" ht="24" thickBot="1" x14ac:dyDescent="0.4">
      <c r="B60" s="56"/>
      <c r="C60" s="56"/>
    </row>
    <row r="61" spans="2:4" ht="21.75" thickBot="1" x14ac:dyDescent="0.3">
      <c r="B61" s="57" t="s">
        <v>8</v>
      </c>
      <c r="C61" s="7" t="s">
        <v>49</v>
      </c>
    </row>
    <row r="62" spans="2:4" ht="193.5" customHeight="1" thickBot="1" x14ac:dyDescent="0.3">
      <c r="B62" s="58" t="s">
        <v>9</v>
      </c>
      <c r="C62" s="11" t="s">
        <v>306</v>
      </c>
    </row>
    <row r="63" spans="2:4" ht="185.25" customHeight="1" thickBot="1" x14ac:dyDescent="0.3">
      <c r="B63" s="42" t="s">
        <v>48</v>
      </c>
      <c r="C63" s="43" t="s">
        <v>310</v>
      </c>
    </row>
    <row r="66" spans="2:14" ht="15.75" thickBot="1" x14ac:dyDescent="0.3"/>
    <row r="67" spans="2:14" ht="24" thickBot="1" x14ac:dyDescent="0.4">
      <c r="B67" s="23" t="s">
        <v>174</v>
      </c>
      <c r="C67" s="221" t="s">
        <v>286</v>
      </c>
      <c r="D67" s="222"/>
      <c r="E67" s="222"/>
      <c r="F67" s="222"/>
      <c r="G67" s="222"/>
      <c r="H67" s="222"/>
      <c r="I67" s="222"/>
      <c r="J67" s="222"/>
      <c r="K67" s="188"/>
      <c r="L67" s="186"/>
      <c r="M67" s="186"/>
      <c r="N67" s="186"/>
    </row>
    <row r="68" spans="2:14" ht="24" thickBot="1" x14ac:dyDescent="0.3">
      <c r="C68" s="224" t="s">
        <v>36</v>
      </c>
      <c r="D68" s="222"/>
      <c r="E68" s="222"/>
      <c r="F68" s="222"/>
      <c r="G68" s="222"/>
      <c r="H68" s="222"/>
      <c r="I68" s="222"/>
      <c r="J68" s="222"/>
      <c r="K68" s="189"/>
      <c r="L68" s="187"/>
      <c r="M68" s="187"/>
      <c r="N68" s="186"/>
    </row>
    <row r="69" spans="2:14" ht="24" thickBot="1" x14ac:dyDescent="0.3">
      <c r="C69" s="13" t="s">
        <v>279</v>
      </c>
      <c r="D69" s="13" t="s">
        <v>280</v>
      </c>
      <c r="E69" s="13" t="s">
        <v>15</v>
      </c>
      <c r="F69" s="13" t="s">
        <v>287</v>
      </c>
      <c r="G69" s="13" t="s">
        <v>19</v>
      </c>
      <c r="H69" s="13" t="s">
        <v>282</v>
      </c>
      <c r="I69" s="13" t="s">
        <v>283</v>
      </c>
      <c r="J69" s="13" t="s">
        <v>284</v>
      </c>
    </row>
    <row r="70" spans="2:14" ht="21" x14ac:dyDescent="0.25">
      <c r="B70" s="158" t="s">
        <v>99</v>
      </c>
      <c r="C70" s="157">
        <f>(C22/(C$56/100))%</f>
        <v>0.14000000000000001</v>
      </c>
      <c r="D70" s="25">
        <f>(C26/(C$56/100))%</f>
        <v>8.8000000000000009E-2</v>
      </c>
      <c r="E70" s="25">
        <f>(C30/(C$56/100))%</f>
        <v>2.2666666666666665E-2</v>
      </c>
      <c r="F70" s="25">
        <f>(C34/(C$56/100))%</f>
        <v>0.40533333333333332</v>
      </c>
      <c r="G70" s="25">
        <f>(C38/(C$56/100))%</f>
        <v>1.3333333333333333E-3</v>
      </c>
      <c r="H70" s="25">
        <f>(C42/(C$56/100))%</f>
        <v>6.6666666666666662E-3</v>
      </c>
      <c r="I70" s="25">
        <f>(C46/(C$56/100))%</f>
        <v>2.6666666666666666E-3</v>
      </c>
      <c r="J70" s="25">
        <f>(C50/(C$56/100))%</f>
        <v>4.0000000000000001E-3</v>
      </c>
    </row>
    <row r="71" spans="2:14" ht="21" x14ac:dyDescent="0.25">
      <c r="B71" s="159" t="s">
        <v>100</v>
      </c>
      <c r="C71" s="157">
        <f>(C23/(C$56/100))%</f>
        <v>6.1333333333333337E-2</v>
      </c>
      <c r="D71" s="25">
        <f>(C27/(C$56/100))%</f>
        <v>1.3333333333333333E-3</v>
      </c>
      <c r="E71" s="25">
        <f>(C31/(C$56/100))%</f>
        <v>4.0000000000000001E-3</v>
      </c>
      <c r="F71" s="25">
        <f>(C35/(C$56/100))%</f>
        <v>7.2000000000000008E-2</v>
      </c>
      <c r="G71" s="25">
        <f>(C39/(C$56/100))%</f>
        <v>1.3333333333333333E-3</v>
      </c>
      <c r="H71" s="25">
        <f>(C43/(C$56/100))%</f>
        <v>1.3333333333333332E-2</v>
      </c>
      <c r="I71" s="25">
        <f>(C47/(C$56/100))%</f>
        <v>3.8666666666666669E-2</v>
      </c>
      <c r="J71" s="25">
        <f>(C51/(C$56/100))%</f>
        <v>2.6666666666666666E-3</v>
      </c>
    </row>
    <row r="72" spans="2:14" ht="21.75" thickBot="1" x14ac:dyDescent="0.3">
      <c r="B72" s="160" t="s">
        <v>106</v>
      </c>
      <c r="C72" s="157">
        <f>(C24/(C$56/100))%</f>
        <v>1.6E-2</v>
      </c>
      <c r="D72" s="25">
        <f>(C28/(C$56/100))%</f>
        <v>8.0000000000000002E-3</v>
      </c>
      <c r="E72" s="25">
        <f>(C32/(C$56/100))%</f>
        <v>2.9333333333333333E-2</v>
      </c>
      <c r="F72" s="25">
        <f>(C36/(C$56/100))%</f>
        <v>2.4E-2</v>
      </c>
      <c r="G72" s="25">
        <f>(C40/(C$56/100))%</f>
        <v>3.4666666666666665E-2</v>
      </c>
      <c r="H72" s="25">
        <f>(C44/(C$56/100))%</f>
        <v>1.3333333333333332E-2</v>
      </c>
      <c r="I72" s="25">
        <f>(C48/(C$56/100))%</f>
        <v>6.6666666666666662E-3</v>
      </c>
      <c r="J72" s="25">
        <f>(C52/(C$56/100))%</f>
        <v>2.6666666666666666E-3</v>
      </c>
      <c r="K72" s="69"/>
    </row>
    <row r="73" spans="2:14" ht="24" thickBot="1" x14ac:dyDescent="0.3">
      <c r="B73" s="155" t="s">
        <v>37</v>
      </c>
      <c r="C73" s="28">
        <f t="shared" ref="C73:J73" si="9">SUM(C70:C72)</f>
        <v>0.21733333333333338</v>
      </c>
      <c r="D73" s="28">
        <f t="shared" si="9"/>
        <v>9.7333333333333355E-2</v>
      </c>
      <c r="E73" s="28">
        <f t="shared" si="9"/>
        <v>5.5999999999999994E-2</v>
      </c>
      <c r="F73" s="28">
        <f t="shared" si="9"/>
        <v>0.5013333333333333</v>
      </c>
      <c r="G73" s="28">
        <f t="shared" si="9"/>
        <v>3.7333333333333329E-2</v>
      </c>
      <c r="H73" s="28">
        <f t="shared" si="9"/>
        <v>3.3333333333333326E-2</v>
      </c>
      <c r="I73" s="28">
        <f t="shared" si="9"/>
        <v>4.8000000000000001E-2</v>
      </c>
      <c r="J73" s="28">
        <f t="shared" si="9"/>
        <v>9.3333333333333324E-3</v>
      </c>
    </row>
  </sheetData>
  <mergeCells count="5">
    <mergeCell ref="H4:H5"/>
    <mergeCell ref="B9:D9"/>
    <mergeCell ref="B59:C59"/>
    <mergeCell ref="C67:J67"/>
    <mergeCell ref="C68:J68"/>
  </mergeCells>
  <dataValidations count="2">
    <dataValidation type="list" allowBlank="1" showInputMessage="1" showErrorMessage="1" promptTitle="VALORES POSIBLES ASIGNADOR IOT" sqref="F5" xr:uid="{4C0F0000-07C8-4F08-8573-70C4DFACC271}">
      <formula1>"ALTO,BAJO,NINGUNO"</formula1>
    </dataValidation>
    <dataValidation allowBlank="1" showInputMessage="1" showErrorMessage="1" promptTitle="VALORES POSIBLES ASIGNADOR IOT" sqref="F4" xr:uid="{249AF3CA-EAC8-49AE-A775-86D74C6CEAFD}"/>
  </dataValidations>
  <hyperlinks>
    <hyperlink ref="F4" r:id="rId1" display="cve@mitre.org/cve@cert.org.tw" xr:uid="{322A61F7-6F21-46BD-B19F-5D8250A03743}"/>
    <hyperlink ref="F5" r:id="rId2" display="cve@mitre.org/cve@cert.org.tw" xr:uid="{5F79E0D4-8993-4B4F-8C51-A2F0208124E1}"/>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B8C5A-A382-4CE3-BAAF-CA170C8EB6E0}">
  <dimension ref="B2:N264"/>
  <sheetViews>
    <sheetView topLeftCell="A263" zoomScale="40" zoomScaleNormal="40" workbookViewId="0">
      <selection activeCell="E295" sqref="E295"/>
    </sheetView>
  </sheetViews>
  <sheetFormatPr baseColWidth="10" defaultRowHeight="15" x14ac:dyDescent="0.25"/>
  <cols>
    <col min="2" max="2" width="101.5703125" customWidth="1"/>
    <col min="3" max="3" width="113.5703125" customWidth="1"/>
    <col min="4" max="4" width="113.140625" customWidth="1"/>
    <col min="5" max="5" width="77.28515625" customWidth="1"/>
    <col min="6" max="6" width="62.85546875" customWidth="1"/>
    <col min="7" max="7" width="69.85546875" customWidth="1"/>
    <col min="8" max="8" width="87.28515625" customWidth="1"/>
    <col min="9" max="9" width="75.85546875" customWidth="1"/>
    <col min="10" max="10" width="57.85546875" customWidth="1"/>
    <col min="11" max="11" width="56.140625" customWidth="1"/>
    <col min="12" max="12" width="58.8554687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45" t="s">
        <v>5</v>
      </c>
      <c r="C4" s="46" t="s">
        <v>5</v>
      </c>
      <c r="D4" s="47" t="s">
        <v>6</v>
      </c>
      <c r="E4" s="2" t="s">
        <v>7</v>
      </c>
      <c r="F4" s="48" t="s">
        <v>44</v>
      </c>
      <c r="G4" s="44" t="s">
        <v>324</v>
      </c>
      <c r="H4" s="216" t="s">
        <v>323</v>
      </c>
    </row>
    <row r="5" spans="2:8" ht="271.5" customHeight="1" thickTop="1" thickBot="1" x14ac:dyDescent="0.3">
      <c r="B5" s="38" t="s">
        <v>289</v>
      </c>
      <c r="C5" s="1" t="s">
        <v>290</v>
      </c>
      <c r="D5" s="39" t="s">
        <v>291</v>
      </c>
      <c r="E5" s="40" t="s">
        <v>7</v>
      </c>
      <c r="F5" s="41" t="s">
        <v>44</v>
      </c>
      <c r="G5" s="93" t="s">
        <v>292</v>
      </c>
      <c r="H5" s="217"/>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49</v>
      </c>
      <c r="D11" s="8"/>
    </row>
    <row r="12" spans="2:8" ht="224.25" customHeight="1" thickBot="1" x14ac:dyDescent="0.4">
      <c r="B12" s="10" t="s">
        <v>9</v>
      </c>
      <c r="C12" s="11" t="s">
        <v>320</v>
      </c>
      <c r="D12" s="9"/>
    </row>
    <row r="13" spans="2:8" ht="207.75" customHeight="1" thickBot="1" x14ac:dyDescent="0.3">
      <c r="B13" s="42" t="s">
        <v>48</v>
      </c>
      <c r="C13" s="43" t="s">
        <v>322</v>
      </c>
    </row>
    <row r="19" spans="2:4" ht="15.75" thickBot="1" x14ac:dyDescent="0.3"/>
    <row r="20" spans="2:4" ht="63.75" customHeight="1" thickBot="1" x14ac:dyDescent="0.3">
      <c r="B20" s="50" t="s">
        <v>318</v>
      </c>
      <c r="C20" s="51" t="s">
        <v>10</v>
      </c>
      <c r="D20" s="52" t="s">
        <v>319</v>
      </c>
    </row>
    <row r="21" spans="2:4" ht="23.25" x14ac:dyDescent="0.25">
      <c r="B21" s="62" t="s">
        <v>12</v>
      </c>
      <c r="C21" s="63">
        <f>SUM(C22:C29)</f>
        <v>248</v>
      </c>
      <c r="D21" s="64">
        <f>(C21/(C$236/100))%</f>
        <v>0.33066666666666672</v>
      </c>
    </row>
    <row r="22" spans="2:4" ht="21" x14ac:dyDescent="0.25">
      <c r="B22" s="75" t="s">
        <v>311</v>
      </c>
      <c r="C22" s="66">
        <v>0</v>
      </c>
      <c r="D22" s="76">
        <f>(C22/(C$21/100))%</f>
        <v>0</v>
      </c>
    </row>
    <row r="23" spans="2:4" ht="21" x14ac:dyDescent="0.25">
      <c r="B23" s="75" t="s">
        <v>312</v>
      </c>
      <c r="C23" s="66">
        <v>1</v>
      </c>
      <c r="D23" s="76">
        <f t="shared" ref="D23:D29" si="0">(C23/(C$21/100))%</f>
        <v>4.0322580645161289E-3</v>
      </c>
    </row>
    <row r="24" spans="2:4" ht="21" x14ac:dyDescent="0.25">
      <c r="B24" s="75" t="s">
        <v>15</v>
      </c>
      <c r="C24" s="66">
        <v>1</v>
      </c>
      <c r="D24" s="76">
        <f t="shared" si="0"/>
        <v>4.0322580645161289E-3</v>
      </c>
    </row>
    <row r="25" spans="2:4" ht="21" x14ac:dyDescent="0.25">
      <c r="B25" s="75" t="s">
        <v>281</v>
      </c>
      <c r="C25" s="66">
        <v>246</v>
      </c>
      <c r="D25" s="76">
        <f t="shared" si="0"/>
        <v>0.99193548387096764</v>
      </c>
    </row>
    <row r="26" spans="2:4" ht="21" x14ac:dyDescent="0.25">
      <c r="B26" s="75" t="s">
        <v>313</v>
      </c>
      <c r="C26" s="66">
        <v>0</v>
      </c>
      <c r="D26" s="76">
        <f t="shared" si="0"/>
        <v>0</v>
      </c>
    </row>
    <row r="27" spans="2:4" ht="21" x14ac:dyDescent="0.25">
      <c r="B27" s="75" t="s">
        <v>314</v>
      </c>
      <c r="C27" s="66">
        <v>0</v>
      </c>
      <c r="D27" s="76">
        <f t="shared" si="0"/>
        <v>0</v>
      </c>
    </row>
    <row r="28" spans="2:4" ht="21" x14ac:dyDescent="0.25">
      <c r="B28" s="75" t="s">
        <v>315</v>
      </c>
      <c r="C28" s="66">
        <v>0</v>
      </c>
      <c r="D28" s="76">
        <f t="shared" si="0"/>
        <v>0</v>
      </c>
    </row>
    <row r="29" spans="2:4" ht="21" x14ac:dyDescent="0.25">
      <c r="B29" s="75" t="s">
        <v>284</v>
      </c>
      <c r="C29" s="66">
        <v>0</v>
      </c>
      <c r="D29" s="76">
        <f t="shared" si="0"/>
        <v>0</v>
      </c>
    </row>
    <row r="30" spans="2:4" ht="23.25" x14ac:dyDescent="0.25">
      <c r="B30" s="59" t="s">
        <v>11</v>
      </c>
      <c r="C30" s="60">
        <f>SUM(C31:C38)</f>
        <v>157</v>
      </c>
      <c r="D30" s="61">
        <f>(C30/(C$236/100))%</f>
        <v>0.20933333333333334</v>
      </c>
    </row>
    <row r="31" spans="2:4" ht="21" x14ac:dyDescent="0.25">
      <c r="B31" s="75" t="s">
        <v>311</v>
      </c>
      <c r="C31" s="66">
        <v>125</v>
      </c>
      <c r="D31" s="77">
        <f>(C31/(C$30/100))%</f>
        <v>0.79617834394904452</v>
      </c>
    </row>
    <row r="32" spans="2:4" ht="21" x14ac:dyDescent="0.25">
      <c r="B32" s="75" t="s">
        <v>312</v>
      </c>
      <c r="C32" s="66">
        <v>0</v>
      </c>
      <c r="D32" s="77">
        <f t="shared" ref="D32:D38" si="1">(C32/(C$30/100))%</f>
        <v>0</v>
      </c>
    </row>
    <row r="33" spans="2:4" ht="21" x14ac:dyDescent="0.25">
      <c r="B33" s="75" t="s">
        <v>15</v>
      </c>
      <c r="C33" s="66">
        <v>0</v>
      </c>
      <c r="D33" s="77">
        <f t="shared" si="1"/>
        <v>0</v>
      </c>
    </row>
    <row r="34" spans="2:4" ht="21" x14ac:dyDescent="0.25">
      <c r="B34" s="75" t="s">
        <v>281</v>
      </c>
      <c r="C34" s="66">
        <v>21</v>
      </c>
      <c r="D34" s="77">
        <f t="shared" si="1"/>
        <v>0.13375796178343949</v>
      </c>
    </row>
    <row r="35" spans="2:4" ht="21" x14ac:dyDescent="0.25">
      <c r="B35" s="75" t="s">
        <v>313</v>
      </c>
      <c r="C35" s="66">
        <v>1</v>
      </c>
      <c r="D35" s="77">
        <f t="shared" si="1"/>
        <v>6.3694267515923561E-3</v>
      </c>
    </row>
    <row r="36" spans="2:4" ht="21" x14ac:dyDescent="0.25">
      <c r="B36" s="75" t="s">
        <v>314</v>
      </c>
      <c r="C36" s="66">
        <v>10</v>
      </c>
      <c r="D36" s="77">
        <f t="shared" si="1"/>
        <v>6.3694267515923567E-2</v>
      </c>
    </row>
    <row r="37" spans="2:4" ht="21" x14ac:dyDescent="0.25">
      <c r="B37" s="75" t="s">
        <v>315</v>
      </c>
      <c r="C37" s="66">
        <v>0</v>
      </c>
      <c r="D37" s="77">
        <f t="shared" si="1"/>
        <v>0</v>
      </c>
    </row>
    <row r="38" spans="2:4" ht="21" x14ac:dyDescent="0.25">
      <c r="B38" s="75" t="s">
        <v>284</v>
      </c>
      <c r="C38" s="66">
        <v>0</v>
      </c>
      <c r="D38" s="77">
        <f t="shared" si="1"/>
        <v>0</v>
      </c>
    </row>
    <row r="39" spans="2:4" ht="23.25" x14ac:dyDescent="0.25">
      <c r="B39" s="59" t="s">
        <v>13</v>
      </c>
      <c r="C39" s="60">
        <f>SUM(C40:C47)</f>
        <v>73</v>
      </c>
      <c r="D39" s="61">
        <f>(C39/(C$236/100))%</f>
        <v>9.7333333333333327E-2</v>
      </c>
    </row>
    <row r="40" spans="2:4" ht="21" x14ac:dyDescent="0.25">
      <c r="B40" s="75" t="s">
        <v>311</v>
      </c>
      <c r="C40" s="66">
        <v>0</v>
      </c>
      <c r="D40" s="77">
        <f>(C40/(C$39/100))%</f>
        <v>0</v>
      </c>
    </row>
    <row r="41" spans="2:4" ht="21" x14ac:dyDescent="0.25">
      <c r="B41" s="75" t="s">
        <v>312</v>
      </c>
      <c r="C41" s="66">
        <v>70</v>
      </c>
      <c r="D41" s="77">
        <f t="shared" ref="D41:D47" si="2">(C41/(C$39/100))%</f>
        <v>0.95890410958904115</v>
      </c>
    </row>
    <row r="42" spans="2:4" ht="21" x14ac:dyDescent="0.25">
      <c r="B42" s="75" t="s">
        <v>15</v>
      </c>
      <c r="C42" s="66">
        <v>0</v>
      </c>
      <c r="D42" s="77">
        <f t="shared" si="2"/>
        <v>0</v>
      </c>
    </row>
    <row r="43" spans="2:4" ht="21" x14ac:dyDescent="0.25">
      <c r="B43" s="75" t="s">
        <v>281</v>
      </c>
      <c r="C43" s="66">
        <v>3</v>
      </c>
      <c r="D43" s="77">
        <f t="shared" si="2"/>
        <v>4.1095890410958909E-2</v>
      </c>
    </row>
    <row r="44" spans="2:4" ht="21" x14ac:dyDescent="0.25">
      <c r="B44" s="75" t="s">
        <v>313</v>
      </c>
      <c r="C44" s="66">
        <v>0</v>
      </c>
      <c r="D44" s="77">
        <f t="shared" si="2"/>
        <v>0</v>
      </c>
    </row>
    <row r="45" spans="2:4" ht="21" x14ac:dyDescent="0.25">
      <c r="B45" s="75" t="s">
        <v>314</v>
      </c>
      <c r="C45" s="66">
        <v>0</v>
      </c>
      <c r="D45" s="77">
        <f t="shared" si="2"/>
        <v>0</v>
      </c>
    </row>
    <row r="46" spans="2:4" ht="21" x14ac:dyDescent="0.25">
      <c r="B46" s="75" t="s">
        <v>315</v>
      </c>
      <c r="C46" s="66">
        <v>0</v>
      </c>
      <c r="D46" s="77">
        <f t="shared" si="2"/>
        <v>0</v>
      </c>
    </row>
    <row r="47" spans="2:4" ht="21" x14ac:dyDescent="0.25">
      <c r="B47" s="75" t="s">
        <v>284</v>
      </c>
      <c r="C47" s="66">
        <v>0</v>
      </c>
      <c r="D47" s="77">
        <f t="shared" si="2"/>
        <v>0</v>
      </c>
    </row>
    <row r="48" spans="2:4" ht="23.25" x14ac:dyDescent="0.25">
      <c r="B48" s="59" t="s">
        <v>15</v>
      </c>
      <c r="C48" s="60">
        <f>SUM(C49:C56)</f>
        <v>46</v>
      </c>
      <c r="D48" s="61">
        <f>(C48/(C$236/100))%</f>
        <v>6.1333333333333337E-2</v>
      </c>
    </row>
    <row r="49" spans="2:4" ht="21" x14ac:dyDescent="0.25">
      <c r="B49" s="75" t="s">
        <v>311</v>
      </c>
      <c r="C49" s="66">
        <v>1</v>
      </c>
      <c r="D49" s="77">
        <f>(C49/(C$48/100))%</f>
        <v>2.1739130434782608E-2</v>
      </c>
    </row>
    <row r="50" spans="2:4" ht="21" x14ac:dyDescent="0.25">
      <c r="B50" s="75" t="s">
        <v>312</v>
      </c>
      <c r="C50" s="66">
        <v>1</v>
      </c>
      <c r="D50" s="77">
        <f t="shared" ref="D50:D56" si="3">(C50/(C$48/100))%</f>
        <v>2.1739130434782608E-2</v>
      </c>
    </row>
    <row r="51" spans="2:4" ht="21" x14ac:dyDescent="0.25">
      <c r="B51" s="75" t="s">
        <v>15</v>
      </c>
      <c r="C51" s="66">
        <v>40</v>
      </c>
      <c r="D51" s="77">
        <f t="shared" si="3"/>
        <v>0.86956521739130432</v>
      </c>
    </row>
    <row r="52" spans="2:4" ht="21" x14ac:dyDescent="0.25">
      <c r="B52" s="75" t="s">
        <v>281</v>
      </c>
      <c r="C52" s="66">
        <v>4</v>
      </c>
      <c r="D52" s="77">
        <f t="shared" si="3"/>
        <v>8.6956521739130432E-2</v>
      </c>
    </row>
    <row r="53" spans="2:4" ht="21" x14ac:dyDescent="0.25">
      <c r="B53" s="75" t="s">
        <v>313</v>
      </c>
      <c r="C53" s="66">
        <v>0</v>
      </c>
      <c r="D53" s="77">
        <f t="shared" si="3"/>
        <v>0</v>
      </c>
    </row>
    <row r="54" spans="2:4" ht="21" x14ac:dyDescent="0.25">
      <c r="B54" s="75" t="s">
        <v>314</v>
      </c>
      <c r="C54" s="66">
        <v>0</v>
      </c>
      <c r="D54" s="77">
        <f t="shared" si="3"/>
        <v>0</v>
      </c>
    </row>
    <row r="55" spans="2:4" ht="21" x14ac:dyDescent="0.25">
      <c r="B55" s="75" t="s">
        <v>315</v>
      </c>
      <c r="C55" s="66">
        <v>0</v>
      </c>
      <c r="D55" s="77">
        <f t="shared" si="3"/>
        <v>0</v>
      </c>
    </row>
    <row r="56" spans="2:4" ht="21" x14ac:dyDescent="0.25">
      <c r="B56" s="75" t="s">
        <v>284</v>
      </c>
      <c r="C56" s="66">
        <v>0</v>
      </c>
      <c r="D56" s="77">
        <f t="shared" si="3"/>
        <v>0</v>
      </c>
    </row>
    <row r="57" spans="2:4" ht="23.25" x14ac:dyDescent="0.25">
      <c r="B57" s="59" t="s">
        <v>16</v>
      </c>
      <c r="C57" s="60">
        <f>SUM(C58:C65)</f>
        <v>42</v>
      </c>
      <c r="D57" s="61">
        <f>(C57/(C$236/100))%</f>
        <v>5.5999999999999994E-2</v>
      </c>
    </row>
    <row r="58" spans="2:4" ht="21" x14ac:dyDescent="0.25">
      <c r="B58" s="75" t="s">
        <v>311</v>
      </c>
      <c r="C58" s="66">
        <v>0</v>
      </c>
      <c r="D58" s="77">
        <f>(C58/(C$57/100))%</f>
        <v>0</v>
      </c>
    </row>
    <row r="59" spans="2:4" ht="21" x14ac:dyDescent="0.25">
      <c r="B59" s="75" t="s">
        <v>312</v>
      </c>
      <c r="C59" s="66">
        <v>0</v>
      </c>
      <c r="D59" s="77">
        <f t="shared" ref="D59:D65" si="4">(C59/(C$57/100))%</f>
        <v>0</v>
      </c>
    </row>
    <row r="60" spans="2:4" ht="21" x14ac:dyDescent="0.25">
      <c r="B60" s="75" t="s">
        <v>15</v>
      </c>
      <c r="C60" s="66">
        <v>0</v>
      </c>
      <c r="D60" s="77">
        <f t="shared" si="4"/>
        <v>0</v>
      </c>
    </row>
    <row r="61" spans="2:4" ht="21" x14ac:dyDescent="0.25">
      <c r="B61" s="75" t="s">
        <v>281</v>
      </c>
      <c r="C61" s="66">
        <v>42</v>
      </c>
      <c r="D61" s="77">
        <f t="shared" si="4"/>
        <v>1</v>
      </c>
    </row>
    <row r="62" spans="2:4" ht="21" x14ac:dyDescent="0.25">
      <c r="B62" s="75" t="s">
        <v>313</v>
      </c>
      <c r="C62" s="66">
        <v>0</v>
      </c>
      <c r="D62" s="77">
        <f t="shared" si="4"/>
        <v>0</v>
      </c>
    </row>
    <row r="63" spans="2:4" ht="21" x14ac:dyDescent="0.25">
      <c r="B63" s="75" t="s">
        <v>314</v>
      </c>
      <c r="C63" s="66">
        <v>0</v>
      </c>
      <c r="D63" s="77">
        <f t="shared" si="4"/>
        <v>0</v>
      </c>
    </row>
    <row r="64" spans="2:4" ht="21" x14ac:dyDescent="0.25">
      <c r="B64" s="75" t="s">
        <v>315</v>
      </c>
      <c r="C64" s="66">
        <v>0</v>
      </c>
      <c r="D64" s="77">
        <f t="shared" si="4"/>
        <v>0</v>
      </c>
    </row>
    <row r="65" spans="2:4" ht="21" x14ac:dyDescent="0.25">
      <c r="B65" s="75" t="s">
        <v>284</v>
      </c>
      <c r="C65" s="66">
        <v>0</v>
      </c>
      <c r="D65" s="77">
        <f t="shared" si="4"/>
        <v>0</v>
      </c>
    </row>
    <row r="66" spans="2:4" ht="23.25" x14ac:dyDescent="0.25">
      <c r="B66" s="59" t="s">
        <v>14</v>
      </c>
      <c r="C66" s="60">
        <f>SUM(C67:C74)</f>
        <v>40</v>
      </c>
      <c r="D66" s="61">
        <f>(C66/(C$236/100))%</f>
        <v>5.333333333333333E-2</v>
      </c>
    </row>
    <row r="67" spans="2:4" ht="21" x14ac:dyDescent="0.25">
      <c r="B67" s="75" t="s">
        <v>311</v>
      </c>
      <c r="C67" s="66">
        <v>0</v>
      </c>
      <c r="D67" s="77">
        <f>(C67/(C$66/100))%</f>
        <v>0</v>
      </c>
    </row>
    <row r="68" spans="2:4" ht="21" x14ac:dyDescent="0.25">
      <c r="B68" s="75" t="s">
        <v>312</v>
      </c>
      <c r="C68" s="66">
        <v>0</v>
      </c>
      <c r="D68" s="77">
        <f t="shared" ref="D68:D74" si="5">(C68/(C$66/100))%</f>
        <v>0</v>
      </c>
    </row>
    <row r="69" spans="2:4" ht="21" x14ac:dyDescent="0.25">
      <c r="B69" s="75" t="s">
        <v>15</v>
      </c>
      <c r="C69" s="66">
        <v>0</v>
      </c>
      <c r="D69" s="77">
        <f t="shared" si="5"/>
        <v>0</v>
      </c>
    </row>
    <row r="70" spans="2:4" ht="21" x14ac:dyDescent="0.25">
      <c r="B70" s="75" t="s">
        <v>281</v>
      </c>
      <c r="C70" s="66">
        <v>40</v>
      </c>
      <c r="D70" s="77">
        <f t="shared" si="5"/>
        <v>1</v>
      </c>
    </row>
    <row r="71" spans="2:4" ht="21" x14ac:dyDescent="0.25">
      <c r="B71" s="75" t="s">
        <v>313</v>
      </c>
      <c r="C71" s="66">
        <v>0</v>
      </c>
      <c r="D71" s="77">
        <f t="shared" si="5"/>
        <v>0</v>
      </c>
    </row>
    <row r="72" spans="2:4" ht="21" x14ac:dyDescent="0.25">
      <c r="B72" s="75" t="s">
        <v>314</v>
      </c>
      <c r="C72" s="66">
        <v>0</v>
      </c>
      <c r="D72" s="77">
        <f t="shared" si="5"/>
        <v>0</v>
      </c>
    </row>
    <row r="73" spans="2:4" ht="21" x14ac:dyDescent="0.25">
      <c r="B73" s="75" t="s">
        <v>315</v>
      </c>
      <c r="C73" s="66">
        <v>0</v>
      </c>
      <c r="D73" s="77">
        <f t="shared" si="5"/>
        <v>0</v>
      </c>
    </row>
    <row r="74" spans="2:4" ht="21" x14ac:dyDescent="0.25">
      <c r="B74" s="75" t="s">
        <v>284</v>
      </c>
      <c r="C74" s="66">
        <v>0</v>
      </c>
      <c r="D74" s="77">
        <f t="shared" si="5"/>
        <v>0</v>
      </c>
    </row>
    <row r="75" spans="2:4" ht="23.25" x14ac:dyDescent="0.25">
      <c r="B75" s="59" t="s">
        <v>17</v>
      </c>
      <c r="C75" s="60">
        <f>SUM(C76:C83)</f>
        <v>36</v>
      </c>
      <c r="D75" s="61">
        <f>(C75/(C$236/100))%</f>
        <v>4.8000000000000001E-2</v>
      </c>
    </row>
    <row r="76" spans="2:4" ht="21" x14ac:dyDescent="0.25">
      <c r="B76" s="75" t="s">
        <v>311</v>
      </c>
      <c r="C76" s="66">
        <v>34</v>
      </c>
      <c r="D76" s="77">
        <f>(C76/(C$75/100))%</f>
        <v>0.94444444444444442</v>
      </c>
    </row>
    <row r="77" spans="2:4" ht="21" x14ac:dyDescent="0.25">
      <c r="B77" s="75" t="s">
        <v>312</v>
      </c>
      <c r="C77" s="66">
        <v>0</v>
      </c>
      <c r="D77" s="77">
        <f t="shared" ref="D77:D83" si="6">(C77/(C$75/100))%</f>
        <v>0</v>
      </c>
    </row>
    <row r="78" spans="2:4" ht="21" x14ac:dyDescent="0.25">
      <c r="B78" s="75" t="s">
        <v>15</v>
      </c>
      <c r="C78" s="66">
        <v>0</v>
      </c>
      <c r="D78" s="77">
        <f t="shared" si="6"/>
        <v>0</v>
      </c>
    </row>
    <row r="79" spans="2:4" ht="21" x14ac:dyDescent="0.25">
      <c r="B79" s="75" t="s">
        <v>281</v>
      </c>
      <c r="C79" s="66">
        <v>0</v>
      </c>
      <c r="D79" s="77">
        <f t="shared" si="6"/>
        <v>0</v>
      </c>
    </row>
    <row r="80" spans="2:4" ht="21" x14ac:dyDescent="0.25">
      <c r="B80" s="75" t="s">
        <v>313</v>
      </c>
      <c r="C80" s="66">
        <v>0</v>
      </c>
      <c r="D80" s="77">
        <f t="shared" si="6"/>
        <v>0</v>
      </c>
    </row>
    <row r="81" spans="2:4" ht="21" x14ac:dyDescent="0.25">
      <c r="B81" s="75" t="s">
        <v>314</v>
      </c>
      <c r="C81" s="66">
        <v>0</v>
      </c>
      <c r="D81" s="77">
        <f t="shared" si="6"/>
        <v>0</v>
      </c>
    </row>
    <row r="82" spans="2:4" ht="21" x14ac:dyDescent="0.25">
      <c r="B82" s="75" t="s">
        <v>315</v>
      </c>
      <c r="C82" s="66">
        <v>0</v>
      </c>
      <c r="D82" s="77">
        <f t="shared" si="6"/>
        <v>0</v>
      </c>
    </row>
    <row r="83" spans="2:4" ht="21" x14ac:dyDescent="0.25">
      <c r="B83" s="75" t="s">
        <v>284</v>
      </c>
      <c r="C83" s="66">
        <v>2</v>
      </c>
      <c r="D83" s="77">
        <f t="shared" si="6"/>
        <v>5.5555555555555552E-2</v>
      </c>
    </row>
    <row r="84" spans="2:4" ht="23.25" x14ac:dyDescent="0.25">
      <c r="B84" s="59" t="s">
        <v>18</v>
      </c>
      <c r="C84" s="60">
        <f>SUM(C85:C92)</f>
        <v>36</v>
      </c>
      <c r="D84" s="61">
        <f>(C84/(C$236/100))%</f>
        <v>4.8000000000000001E-2</v>
      </c>
    </row>
    <row r="85" spans="2:4" ht="21" x14ac:dyDescent="0.25">
      <c r="B85" s="75" t="s">
        <v>311</v>
      </c>
      <c r="C85" s="66">
        <v>0</v>
      </c>
      <c r="D85" s="77">
        <f>(C85/(C$84/100))%</f>
        <v>0</v>
      </c>
    </row>
    <row r="86" spans="2:4" ht="21" x14ac:dyDescent="0.25">
      <c r="B86" s="75" t="s">
        <v>312</v>
      </c>
      <c r="C86" s="66">
        <v>0</v>
      </c>
      <c r="D86" s="77">
        <f t="shared" ref="D86:D92" si="7">(C86/(C$84/100))%</f>
        <v>0</v>
      </c>
    </row>
    <row r="87" spans="2:4" ht="21" x14ac:dyDescent="0.25">
      <c r="B87" s="75" t="s">
        <v>15</v>
      </c>
      <c r="C87" s="66">
        <v>0</v>
      </c>
      <c r="D87" s="77">
        <f t="shared" si="7"/>
        <v>0</v>
      </c>
    </row>
    <row r="88" spans="2:4" ht="21" x14ac:dyDescent="0.25">
      <c r="B88" s="75" t="s">
        <v>281</v>
      </c>
      <c r="C88" s="66">
        <v>1</v>
      </c>
      <c r="D88" s="77">
        <f t="shared" si="7"/>
        <v>2.7777777777777776E-2</v>
      </c>
    </row>
    <row r="89" spans="2:4" ht="21" x14ac:dyDescent="0.25">
      <c r="B89" s="75" t="s">
        <v>313</v>
      </c>
      <c r="C89" s="66">
        <v>0</v>
      </c>
      <c r="D89" s="77">
        <f t="shared" si="7"/>
        <v>0</v>
      </c>
    </row>
    <row r="90" spans="2:4" ht="21" x14ac:dyDescent="0.25">
      <c r="B90" s="75" t="s">
        <v>314</v>
      </c>
      <c r="C90" s="66">
        <v>1</v>
      </c>
      <c r="D90" s="77">
        <f t="shared" si="7"/>
        <v>2.7777777777777776E-2</v>
      </c>
    </row>
    <row r="91" spans="2:4" ht="21" x14ac:dyDescent="0.25">
      <c r="B91" s="75" t="s">
        <v>315</v>
      </c>
      <c r="C91" s="66">
        <v>34</v>
      </c>
      <c r="D91" s="77">
        <f t="shared" si="7"/>
        <v>0.94444444444444442</v>
      </c>
    </row>
    <row r="92" spans="2:4" ht="21" x14ac:dyDescent="0.25">
      <c r="B92" s="75" t="s">
        <v>284</v>
      </c>
      <c r="C92" s="66">
        <v>0</v>
      </c>
      <c r="D92" s="77">
        <f t="shared" si="7"/>
        <v>0</v>
      </c>
    </row>
    <row r="93" spans="2:4" ht="23.25" x14ac:dyDescent="0.25">
      <c r="B93" s="59" t="s">
        <v>19</v>
      </c>
      <c r="C93" s="60">
        <f>SUM(C94:C101)</f>
        <v>31</v>
      </c>
      <c r="D93" s="61">
        <f>(C93/(C$236/100))%</f>
        <v>4.133333333333334E-2</v>
      </c>
    </row>
    <row r="94" spans="2:4" ht="21" x14ac:dyDescent="0.25">
      <c r="B94" s="75" t="s">
        <v>311</v>
      </c>
      <c r="C94" s="66">
        <v>0</v>
      </c>
      <c r="D94" s="77">
        <f>(C94/(C$93/100))%</f>
        <v>0</v>
      </c>
    </row>
    <row r="95" spans="2:4" ht="21" x14ac:dyDescent="0.25">
      <c r="B95" s="75" t="s">
        <v>312</v>
      </c>
      <c r="C95" s="66">
        <v>1</v>
      </c>
      <c r="D95" s="77">
        <f t="shared" ref="D95:D101" si="8">(C95/(C$93/100))%</f>
        <v>3.2258064516129031E-2</v>
      </c>
    </row>
    <row r="96" spans="2:4" ht="21" x14ac:dyDescent="0.25">
      <c r="B96" s="75" t="s">
        <v>15</v>
      </c>
      <c r="C96" s="66">
        <v>1</v>
      </c>
      <c r="D96" s="77">
        <f t="shared" si="8"/>
        <v>3.2258064516129031E-2</v>
      </c>
    </row>
    <row r="97" spans="2:4" ht="21" x14ac:dyDescent="0.25">
      <c r="B97" s="75" t="s">
        <v>281</v>
      </c>
      <c r="C97" s="66">
        <v>1</v>
      </c>
      <c r="D97" s="77">
        <f t="shared" si="8"/>
        <v>3.2258064516129031E-2</v>
      </c>
    </row>
    <row r="98" spans="2:4" ht="21" x14ac:dyDescent="0.25">
      <c r="B98" s="75" t="s">
        <v>313</v>
      </c>
      <c r="C98" s="66">
        <v>27</v>
      </c>
      <c r="D98" s="77">
        <f t="shared" si="8"/>
        <v>0.87096774193548387</v>
      </c>
    </row>
    <row r="99" spans="2:4" ht="21" x14ac:dyDescent="0.25">
      <c r="B99" s="75" t="s">
        <v>314</v>
      </c>
      <c r="C99" s="66">
        <v>0</v>
      </c>
      <c r="D99" s="77">
        <f t="shared" si="8"/>
        <v>0</v>
      </c>
    </row>
    <row r="100" spans="2:4" ht="21" x14ac:dyDescent="0.25">
      <c r="B100" s="75" t="s">
        <v>315</v>
      </c>
      <c r="C100" s="66">
        <v>0</v>
      </c>
      <c r="D100" s="77">
        <f t="shared" si="8"/>
        <v>0</v>
      </c>
    </row>
    <row r="101" spans="2:4" ht="21" x14ac:dyDescent="0.25">
      <c r="B101" s="75" t="s">
        <v>284</v>
      </c>
      <c r="C101" s="66">
        <v>1</v>
      </c>
      <c r="D101" s="77">
        <f t="shared" si="8"/>
        <v>3.2258064516129031E-2</v>
      </c>
    </row>
    <row r="102" spans="2:4" ht="23.25" x14ac:dyDescent="0.25">
      <c r="B102" s="59" t="s">
        <v>20</v>
      </c>
      <c r="C102" s="60">
        <f>SUM(C103:C110)</f>
        <v>14</v>
      </c>
      <c r="D102" s="61">
        <f>(C102/(C$236/100))%</f>
        <v>1.8666666666666668E-2</v>
      </c>
    </row>
    <row r="103" spans="2:4" ht="21" x14ac:dyDescent="0.25">
      <c r="B103" s="75" t="s">
        <v>311</v>
      </c>
      <c r="C103" s="66">
        <v>0</v>
      </c>
      <c r="D103" s="67">
        <f>(C103/(C$102/100))%</f>
        <v>0</v>
      </c>
    </row>
    <row r="104" spans="2:4" ht="21" x14ac:dyDescent="0.25">
      <c r="B104" s="75" t="s">
        <v>312</v>
      </c>
      <c r="C104" s="66">
        <v>0</v>
      </c>
      <c r="D104" s="67">
        <f t="shared" ref="D104:D110" si="9">(C104/(C$102/100))%</f>
        <v>0</v>
      </c>
    </row>
    <row r="105" spans="2:4" ht="21" x14ac:dyDescent="0.25">
      <c r="B105" s="75" t="s">
        <v>15</v>
      </c>
      <c r="C105" s="66">
        <v>0</v>
      </c>
      <c r="D105" s="67">
        <f t="shared" si="9"/>
        <v>0</v>
      </c>
    </row>
    <row r="106" spans="2:4" ht="21" x14ac:dyDescent="0.25">
      <c r="B106" s="75" t="s">
        <v>281</v>
      </c>
      <c r="C106" s="66">
        <v>9</v>
      </c>
      <c r="D106" s="67">
        <f t="shared" si="9"/>
        <v>0.64285714285714279</v>
      </c>
    </row>
    <row r="107" spans="2:4" ht="21" x14ac:dyDescent="0.25">
      <c r="B107" s="75" t="s">
        <v>313</v>
      </c>
      <c r="C107" s="66">
        <v>0</v>
      </c>
      <c r="D107" s="67">
        <f t="shared" si="9"/>
        <v>0</v>
      </c>
    </row>
    <row r="108" spans="2:4" ht="21" x14ac:dyDescent="0.25">
      <c r="B108" s="75" t="s">
        <v>314</v>
      </c>
      <c r="C108" s="66">
        <v>3</v>
      </c>
      <c r="D108" s="67">
        <f t="shared" si="9"/>
        <v>0.21428571428571427</v>
      </c>
    </row>
    <row r="109" spans="2:4" ht="21" x14ac:dyDescent="0.25">
      <c r="B109" s="75" t="s">
        <v>315</v>
      </c>
      <c r="C109" s="66">
        <v>0</v>
      </c>
      <c r="D109" s="67">
        <f t="shared" si="9"/>
        <v>0</v>
      </c>
    </row>
    <row r="110" spans="2:4" ht="21" x14ac:dyDescent="0.25">
      <c r="B110" s="75" t="s">
        <v>284</v>
      </c>
      <c r="C110" s="66">
        <v>2</v>
      </c>
      <c r="D110" s="67">
        <f t="shared" si="9"/>
        <v>0.14285714285714285</v>
      </c>
    </row>
    <row r="111" spans="2:4" ht="25.5" customHeight="1" x14ac:dyDescent="0.25">
      <c r="B111" s="59" t="s">
        <v>21</v>
      </c>
      <c r="C111" s="60">
        <f>SUM(C112:C119)</f>
        <v>11</v>
      </c>
      <c r="D111" s="61">
        <f>(C111/(C$236/100))%</f>
        <v>1.4666666666666666E-2</v>
      </c>
    </row>
    <row r="112" spans="2:4" ht="25.5" customHeight="1" x14ac:dyDescent="0.25">
      <c r="B112" s="75" t="s">
        <v>311</v>
      </c>
      <c r="C112" s="66">
        <v>0</v>
      </c>
      <c r="D112" s="77">
        <f>(C112/(C$111/100))%</f>
        <v>0</v>
      </c>
    </row>
    <row r="113" spans="2:4" ht="25.5" customHeight="1" x14ac:dyDescent="0.25">
      <c r="B113" s="75" t="s">
        <v>312</v>
      </c>
      <c r="C113" s="66">
        <v>0</v>
      </c>
      <c r="D113" s="77">
        <f t="shared" ref="D113:D119" si="10">(C113/(C$111/100))%</f>
        <v>0</v>
      </c>
    </row>
    <row r="114" spans="2:4" ht="25.5" customHeight="1" x14ac:dyDescent="0.25">
      <c r="B114" s="75" t="s">
        <v>15</v>
      </c>
      <c r="C114" s="66">
        <v>0</v>
      </c>
      <c r="D114" s="77">
        <f t="shared" si="10"/>
        <v>0</v>
      </c>
    </row>
    <row r="115" spans="2:4" ht="25.5" customHeight="1" x14ac:dyDescent="0.25">
      <c r="B115" s="75" t="s">
        <v>281</v>
      </c>
      <c r="C115" s="66">
        <v>0</v>
      </c>
      <c r="D115" s="77">
        <f t="shared" si="10"/>
        <v>0</v>
      </c>
    </row>
    <row r="116" spans="2:4" ht="25.5" customHeight="1" x14ac:dyDescent="0.25">
      <c r="B116" s="75" t="s">
        <v>313</v>
      </c>
      <c r="C116" s="66">
        <v>0</v>
      </c>
      <c r="D116" s="77">
        <f t="shared" si="10"/>
        <v>0</v>
      </c>
    </row>
    <row r="117" spans="2:4" ht="25.5" customHeight="1" x14ac:dyDescent="0.25">
      <c r="B117" s="75" t="s">
        <v>314</v>
      </c>
      <c r="C117" s="66">
        <v>10</v>
      </c>
      <c r="D117" s="77">
        <f t="shared" si="10"/>
        <v>0.90909090909090906</v>
      </c>
    </row>
    <row r="118" spans="2:4" ht="25.5" customHeight="1" x14ac:dyDescent="0.25">
      <c r="B118" s="75" t="s">
        <v>315</v>
      </c>
      <c r="C118" s="66">
        <v>1</v>
      </c>
      <c r="D118" s="77">
        <f t="shared" si="10"/>
        <v>9.0909090909090912E-2</v>
      </c>
    </row>
    <row r="119" spans="2:4" ht="25.5" customHeight="1" x14ac:dyDescent="0.25">
      <c r="B119" s="75" t="s">
        <v>284</v>
      </c>
      <c r="C119" s="66">
        <v>0</v>
      </c>
      <c r="D119" s="77">
        <f t="shared" si="10"/>
        <v>0</v>
      </c>
    </row>
    <row r="120" spans="2:4" ht="23.25" x14ac:dyDescent="0.25">
      <c r="B120" s="59" t="s">
        <v>22</v>
      </c>
      <c r="C120" s="60">
        <f>SUM(C121:C128)</f>
        <v>4</v>
      </c>
      <c r="D120" s="61">
        <f>(C120/(C$236/100))%</f>
        <v>5.3333333333333332E-3</v>
      </c>
    </row>
    <row r="121" spans="2:4" ht="21" x14ac:dyDescent="0.25">
      <c r="B121" s="75" t="s">
        <v>311</v>
      </c>
      <c r="C121" s="66">
        <v>0</v>
      </c>
      <c r="D121" s="77">
        <f>(C121/(C$120/100))%</f>
        <v>0</v>
      </c>
    </row>
    <row r="122" spans="2:4" ht="21" x14ac:dyDescent="0.25">
      <c r="B122" s="75" t="s">
        <v>312</v>
      </c>
      <c r="C122" s="66">
        <v>0</v>
      </c>
      <c r="D122" s="77">
        <f t="shared" ref="D122:D128" si="11">(C122/(C$120/100))%</f>
        <v>0</v>
      </c>
    </row>
    <row r="123" spans="2:4" ht="21" x14ac:dyDescent="0.25">
      <c r="B123" s="75" t="s">
        <v>15</v>
      </c>
      <c r="C123" s="66">
        <v>0</v>
      </c>
      <c r="D123" s="77">
        <f t="shared" si="11"/>
        <v>0</v>
      </c>
    </row>
    <row r="124" spans="2:4" ht="21" x14ac:dyDescent="0.25">
      <c r="B124" s="75" t="s">
        <v>281</v>
      </c>
      <c r="C124" s="66">
        <v>2</v>
      </c>
      <c r="D124" s="77">
        <f t="shared" si="11"/>
        <v>0.5</v>
      </c>
    </row>
    <row r="125" spans="2:4" ht="21" x14ac:dyDescent="0.25">
      <c r="B125" s="75" t="s">
        <v>313</v>
      </c>
      <c r="C125" s="66">
        <v>0</v>
      </c>
      <c r="D125" s="77">
        <f t="shared" si="11"/>
        <v>0</v>
      </c>
    </row>
    <row r="126" spans="2:4" ht="21" x14ac:dyDescent="0.25">
      <c r="B126" s="75" t="s">
        <v>314</v>
      </c>
      <c r="C126" s="66">
        <v>0</v>
      </c>
      <c r="D126" s="77">
        <f t="shared" si="11"/>
        <v>0</v>
      </c>
    </row>
    <row r="127" spans="2:4" ht="21" x14ac:dyDescent="0.25">
      <c r="B127" s="75" t="s">
        <v>315</v>
      </c>
      <c r="C127" s="66">
        <v>0</v>
      </c>
      <c r="D127" s="77">
        <f t="shared" si="11"/>
        <v>0</v>
      </c>
    </row>
    <row r="128" spans="2:4" ht="21" x14ac:dyDescent="0.25">
      <c r="B128" s="75" t="s">
        <v>284</v>
      </c>
      <c r="C128" s="66">
        <v>2</v>
      </c>
      <c r="D128" s="77">
        <f t="shared" si="11"/>
        <v>0.5</v>
      </c>
    </row>
    <row r="129" spans="2:4" ht="23.25" x14ac:dyDescent="0.25">
      <c r="B129" s="59" t="s">
        <v>24</v>
      </c>
      <c r="C129" s="60">
        <f>SUM(C130:C137)</f>
        <v>2</v>
      </c>
      <c r="D129" s="61">
        <f>(C129/(C$236/100))%</f>
        <v>2.6666666666666666E-3</v>
      </c>
    </row>
    <row r="130" spans="2:4" ht="21" x14ac:dyDescent="0.25">
      <c r="B130" s="75" t="s">
        <v>311</v>
      </c>
      <c r="C130" s="66">
        <v>0</v>
      </c>
      <c r="D130" s="77">
        <f>(C130/(C$129/100))%</f>
        <v>0</v>
      </c>
    </row>
    <row r="131" spans="2:4" ht="21" x14ac:dyDescent="0.25">
      <c r="B131" s="75" t="s">
        <v>312</v>
      </c>
      <c r="C131" s="66">
        <v>0</v>
      </c>
      <c r="D131" s="77">
        <f t="shared" ref="D131:D137" si="12">(C131/(C$129/100))%</f>
        <v>0</v>
      </c>
    </row>
    <row r="132" spans="2:4" ht="21" x14ac:dyDescent="0.25">
      <c r="B132" s="75" t="s">
        <v>15</v>
      </c>
      <c r="C132" s="66">
        <v>0</v>
      </c>
      <c r="D132" s="77">
        <f t="shared" si="12"/>
        <v>0</v>
      </c>
    </row>
    <row r="133" spans="2:4" ht="21" x14ac:dyDescent="0.25">
      <c r="B133" s="75" t="s">
        <v>281</v>
      </c>
      <c r="C133" s="66">
        <v>2</v>
      </c>
      <c r="D133" s="77">
        <f t="shared" si="12"/>
        <v>1</v>
      </c>
    </row>
    <row r="134" spans="2:4" ht="21" x14ac:dyDescent="0.25">
      <c r="B134" s="75" t="s">
        <v>313</v>
      </c>
      <c r="C134" s="66">
        <v>0</v>
      </c>
      <c r="D134" s="77">
        <f t="shared" si="12"/>
        <v>0</v>
      </c>
    </row>
    <row r="135" spans="2:4" ht="21" x14ac:dyDescent="0.25">
      <c r="B135" s="75" t="s">
        <v>314</v>
      </c>
      <c r="C135" s="66">
        <v>0</v>
      </c>
      <c r="D135" s="77">
        <f t="shared" si="12"/>
        <v>0</v>
      </c>
    </row>
    <row r="136" spans="2:4" ht="21" x14ac:dyDescent="0.25">
      <c r="B136" s="75" t="s">
        <v>315</v>
      </c>
      <c r="C136" s="66">
        <v>0</v>
      </c>
      <c r="D136" s="77">
        <f t="shared" si="12"/>
        <v>0</v>
      </c>
    </row>
    <row r="137" spans="2:4" ht="21" x14ac:dyDescent="0.25">
      <c r="B137" s="75" t="s">
        <v>284</v>
      </c>
      <c r="C137" s="66">
        <v>0</v>
      </c>
      <c r="D137" s="77">
        <f t="shared" si="12"/>
        <v>0</v>
      </c>
    </row>
    <row r="138" spans="2:4" ht="23.25" x14ac:dyDescent="0.25">
      <c r="B138" s="59" t="s">
        <v>26</v>
      </c>
      <c r="C138" s="60">
        <f>SUM(C139:C146)</f>
        <v>2</v>
      </c>
      <c r="D138" s="61">
        <f>(C138/(C$236/100))%</f>
        <v>2.6666666666666666E-3</v>
      </c>
    </row>
    <row r="139" spans="2:4" ht="21" x14ac:dyDescent="0.25">
      <c r="B139" s="75" t="s">
        <v>311</v>
      </c>
      <c r="C139" s="66">
        <v>0</v>
      </c>
      <c r="D139" s="77">
        <f>(C139/(C$138/100))%</f>
        <v>0</v>
      </c>
    </row>
    <row r="140" spans="2:4" ht="21" x14ac:dyDescent="0.25">
      <c r="B140" s="75" t="s">
        <v>312</v>
      </c>
      <c r="C140" s="66">
        <v>0</v>
      </c>
      <c r="D140" s="77">
        <f t="shared" ref="D140:D146" si="13">(C140/(C$138/100))%</f>
        <v>0</v>
      </c>
    </row>
    <row r="141" spans="2:4" ht="21" x14ac:dyDescent="0.25">
      <c r="B141" s="75" t="s">
        <v>15</v>
      </c>
      <c r="C141" s="66">
        <v>0</v>
      </c>
      <c r="D141" s="77">
        <f t="shared" si="13"/>
        <v>0</v>
      </c>
    </row>
    <row r="142" spans="2:4" ht="21" x14ac:dyDescent="0.25">
      <c r="B142" s="75" t="s">
        <v>281</v>
      </c>
      <c r="C142" s="66">
        <v>1</v>
      </c>
      <c r="D142" s="77">
        <f t="shared" si="13"/>
        <v>0.5</v>
      </c>
    </row>
    <row r="143" spans="2:4" ht="21" x14ac:dyDescent="0.25">
      <c r="B143" s="75" t="s">
        <v>313</v>
      </c>
      <c r="C143" s="66">
        <v>0</v>
      </c>
      <c r="D143" s="77">
        <f t="shared" si="13"/>
        <v>0</v>
      </c>
    </row>
    <row r="144" spans="2:4" ht="21" x14ac:dyDescent="0.25">
      <c r="B144" s="75" t="s">
        <v>314</v>
      </c>
      <c r="C144" s="66">
        <v>0</v>
      </c>
      <c r="D144" s="77">
        <f t="shared" si="13"/>
        <v>0</v>
      </c>
    </row>
    <row r="145" spans="2:4" ht="21" x14ac:dyDescent="0.25">
      <c r="B145" s="75" t="s">
        <v>315</v>
      </c>
      <c r="C145" s="66">
        <v>1</v>
      </c>
      <c r="D145" s="77">
        <f t="shared" si="13"/>
        <v>0.5</v>
      </c>
    </row>
    <row r="146" spans="2:4" ht="21" x14ac:dyDescent="0.25">
      <c r="B146" s="75" t="s">
        <v>284</v>
      </c>
      <c r="C146" s="66">
        <v>0</v>
      </c>
      <c r="D146" s="77">
        <f t="shared" si="13"/>
        <v>0</v>
      </c>
    </row>
    <row r="147" spans="2:4" ht="23.25" x14ac:dyDescent="0.25">
      <c r="B147" s="59" t="s">
        <v>23</v>
      </c>
      <c r="C147" s="60">
        <f>SUM(C148:C155)</f>
        <v>1</v>
      </c>
      <c r="D147" s="61">
        <f>(C147/(C$236/100))%</f>
        <v>1.3333333333333333E-3</v>
      </c>
    </row>
    <row r="148" spans="2:4" ht="21" x14ac:dyDescent="0.25">
      <c r="B148" s="75" t="s">
        <v>311</v>
      </c>
      <c r="C148" s="66">
        <v>1</v>
      </c>
      <c r="D148" s="77">
        <f>(C148/(C$147/100))%</f>
        <v>1</v>
      </c>
    </row>
    <row r="149" spans="2:4" ht="21" x14ac:dyDescent="0.25">
      <c r="B149" s="75" t="s">
        <v>312</v>
      </c>
      <c r="C149" s="66">
        <v>0</v>
      </c>
      <c r="D149" s="77">
        <f t="shared" ref="D149:D155" si="14">(C149/(C$147/100))%</f>
        <v>0</v>
      </c>
    </row>
    <row r="150" spans="2:4" ht="21" x14ac:dyDescent="0.25">
      <c r="B150" s="75" t="s">
        <v>15</v>
      </c>
      <c r="C150" s="66">
        <v>0</v>
      </c>
      <c r="D150" s="77">
        <f t="shared" si="14"/>
        <v>0</v>
      </c>
    </row>
    <row r="151" spans="2:4" ht="21" x14ac:dyDescent="0.25">
      <c r="B151" s="75" t="s">
        <v>281</v>
      </c>
      <c r="C151" s="66">
        <v>0</v>
      </c>
      <c r="D151" s="77">
        <f t="shared" si="14"/>
        <v>0</v>
      </c>
    </row>
    <row r="152" spans="2:4" ht="21" x14ac:dyDescent="0.25">
      <c r="B152" s="75" t="s">
        <v>313</v>
      </c>
      <c r="C152" s="66">
        <v>0</v>
      </c>
      <c r="D152" s="77">
        <f t="shared" si="14"/>
        <v>0</v>
      </c>
    </row>
    <row r="153" spans="2:4" ht="21" x14ac:dyDescent="0.25">
      <c r="B153" s="75" t="s">
        <v>314</v>
      </c>
      <c r="C153" s="66">
        <v>0</v>
      </c>
      <c r="D153" s="77">
        <f t="shared" si="14"/>
        <v>0</v>
      </c>
    </row>
    <row r="154" spans="2:4" ht="21" x14ac:dyDescent="0.25">
      <c r="B154" s="75" t="s">
        <v>315</v>
      </c>
      <c r="C154" s="66">
        <v>0</v>
      </c>
      <c r="D154" s="77">
        <f t="shared" si="14"/>
        <v>0</v>
      </c>
    </row>
    <row r="155" spans="2:4" ht="21" x14ac:dyDescent="0.25">
      <c r="B155" s="75" t="s">
        <v>284</v>
      </c>
      <c r="C155" s="66">
        <v>0</v>
      </c>
      <c r="D155" s="77">
        <f t="shared" si="14"/>
        <v>0</v>
      </c>
    </row>
    <row r="156" spans="2:4" ht="23.25" x14ac:dyDescent="0.25">
      <c r="B156" s="59" t="s">
        <v>25</v>
      </c>
      <c r="C156" s="60">
        <f>SUM(C157:C164)</f>
        <v>1</v>
      </c>
      <c r="D156" s="61">
        <f>(C156/(C$236/100))%</f>
        <v>1.3333333333333333E-3</v>
      </c>
    </row>
    <row r="157" spans="2:4" ht="21" x14ac:dyDescent="0.25">
      <c r="B157" s="75" t="s">
        <v>311</v>
      </c>
      <c r="C157" s="66">
        <v>1</v>
      </c>
      <c r="D157" s="77">
        <f>(C157/(C$156/100))%</f>
        <v>1</v>
      </c>
    </row>
    <row r="158" spans="2:4" ht="21" x14ac:dyDescent="0.25">
      <c r="B158" s="75" t="s">
        <v>312</v>
      </c>
      <c r="C158" s="66">
        <v>0</v>
      </c>
      <c r="D158" s="77">
        <f t="shared" ref="D158:D164" si="15">(C158/(C$156/100))%</f>
        <v>0</v>
      </c>
    </row>
    <row r="159" spans="2:4" ht="21" x14ac:dyDescent="0.25">
      <c r="B159" s="75" t="s">
        <v>15</v>
      </c>
      <c r="C159" s="66">
        <v>0</v>
      </c>
      <c r="D159" s="77">
        <f t="shared" si="15"/>
        <v>0</v>
      </c>
    </row>
    <row r="160" spans="2:4" ht="21" x14ac:dyDescent="0.25">
      <c r="B160" s="75" t="s">
        <v>281</v>
      </c>
      <c r="C160" s="66">
        <v>0</v>
      </c>
      <c r="D160" s="77">
        <f t="shared" si="15"/>
        <v>0</v>
      </c>
    </row>
    <row r="161" spans="2:4" ht="21" x14ac:dyDescent="0.25">
      <c r="B161" s="75" t="s">
        <v>313</v>
      </c>
      <c r="C161" s="66">
        <v>0</v>
      </c>
      <c r="D161" s="77">
        <f t="shared" si="15"/>
        <v>0</v>
      </c>
    </row>
    <row r="162" spans="2:4" ht="21" x14ac:dyDescent="0.25">
      <c r="B162" s="75" t="s">
        <v>314</v>
      </c>
      <c r="C162" s="66">
        <v>0</v>
      </c>
      <c r="D162" s="77">
        <f t="shared" si="15"/>
        <v>0</v>
      </c>
    </row>
    <row r="163" spans="2:4" ht="21" x14ac:dyDescent="0.25">
      <c r="B163" s="75" t="s">
        <v>315</v>
      </c>
      <c r="C163" s="66">
        <v>0</v>
      </c>
      <c r="D163" s="77">
        <f t="shared" si="15"/>
        <v>0</v>
      </c>
    </row>
    <row r="164" spans="2:4" ht="21" x14ac:dyDescent="0.25">
      <c r="B164" s="75" t="s">
        <v>284</v>
      </c>
      <c r="C164" s="66">
        <v>0</v>
      </c>
      <c r="D164" s="77">
        <f t="shared" si="15"/>
        <v>0</v>
      </c>
    </row>
    <row r="165" spans="2:4" ht="23.25" x14ac:dyDescent="0.25">
      <c r="B165" s="59" t="s">
        <v>28</v>
      </c>
      <c r="C165" s="60">
        <f>SUM(C166:C173)</f>
        <v>1</v>
      </c>
      <c r="D165" s="61">
        <f>(C165/(C$236/100))%</f>
        <v>1.3333333333333333E-3</v>
      </c>
    </row>
    <row r="166" spans="2:4" ht="21" x14ac:dyDescent="0.25">
      <c r="B166" s="75" t="s">
        <v>311</v>
      </c>
      <c r="C166" s="66">
        <v>0</v>
      </c>
      <c r="D166" s="77">
        <f>(C166/(C$165/100))%</f>
        <v>0</v>
      </c>
    </row>
    <row r="167" spans="2:4" ht="21" x14ac:dyDescent="0.25">
      <c r="B167" s="75" t="s">
        <v>312</v>
      </c>
      <c r="C167" s="66">
        <v>0</v>
      </c>
      <c r="D167" s="77">
        <f t="shared" ref="D167:D173" si="16">(C167/(C$165/100))%</f>
        <v>0</v>
      </c>
    </row>
    <row r="168" spans="2:4" ht="21" x14ac:dyDescent="0.25">
      <c r="B168" s="75" t="s">
        <v>15</v>
      </c>
      <c r="C168" s="66">
        <v>0</v>
      </c>
      <c r="D168" s="77">
        <f t="shared" si="16"/>
        <v>0</v>
      </c>
    </row>
    <row r="169" spans="2:4" ht="21" x14ac:dyDescent="0.25">
      <c r="B169" s="75" t="s">
        <v>281</v>
      </c>
      <c r="C169" s="66">
        <v>1</v>
      </c>
      <c r="D169" s="77">
        <f t="shared" si="16"/>
        <v>1</v>
      </c>
    </row>
    <row r="170" spans="2:4" ht="21" x14ac:dyDescent="0.25">
      <c r="B170" s="75" t="s">
        <v>313</v>
      </c>
      <c r="C170" s="66">
        <v>0</v>
      </c>
      <c r="D170" s="77">
        <f t="shared" si="16"/>
        <v>0</v>
      </c>
    </row>
    <row r="171" spans="2:4" ht="21" x14ac:dyDescent="0.25">
      <c r="B171" s="75" t="s">
        <v>314</v>
      </c>
      <c r="C171" s="66">
        <v>0</v>
      </c>
      <c r="D171" s="77">
        <f t="shared" si="16"/>
        <v>0</v>
      </c>
    </row>
    <row r="172" spans="2:4" ht="21" x14ac:dyDescent="0.25">
      <c r="B172" s="75" t="s">
        <v>315</v>
      </c>
      <c r="C172" s="66">
        <v>0</v>
      </c>
      <c r="D172" s="77">
        <f t="shared" si="16"/>
        <v>0</v>
      </c>
    </row>
    <row r="173" spans="2:4" ht="21" x14ac:dyDescent="0.25">
      <c r="B173" s="75" t="s">
        <v>284</v>
      </c>
      <c r="C173" s="66">
        <v>0</v>
      </c>
      <c r="D173" s="77">
        <f t="shared" si="16"/>
        <v>0</v>
      </c>
    </row>
    <row r="174" spans="2:4" ht="23.25" x14ac:dyDescent="0.25">
      <c r="B174" s="59" t="s">
        <v>30</v>
      </c>
      <c r="C174" s="60">
        <f>SUM(C175:C182)</f>
        <v>1</v>
      </c>
      <c r="D174" s="61">
        <f>(C174/(C$236/100))%</f>
        <v>1.3333333333333333E-3</v>
      </c>
    </row>
    <row r="175" spans="2:4" ht="21" x14ac:dyDescent="0.25">
      <c r="B175" s="75" t="s">
        <v>311</v>
      </c>
      <c r="C175" s="66">
        <v>1</v>
      </c>
      <c r="D175" s="77">
        <f>(C175/(C$174/100))%</f>
        <v>1</v>
      </c>
    </row>
    <row r="176" spans="2:4" ht="21" x14ac:dyDescent="0.25">
      <c r="B176" s="75" t="s">
        <v>312</v>
      </c>
      <c r="C176" s="66">
        <v>0</v>
      </c>
      <c r="D176" s="77">
        <f t="shared" ref="D176:D182" si="17">(C176/(C$174/100))%</f>
        <v>0</v>
      </c>
    </row>
    <row r="177" spans="2:4" ht="21" x14ac:dyDescent="0.25">
      <c r="B177" s="75" t="s">
        <v>15</v>
      </c>
      <c r="C177" s="66">
        <v>0</v>
      </c>
      <c r="D177" s="77">
        <f t="shared" si="17"/>
        <v>0</v>
      </c>
    </row>
    <row r="178" spans="2:4" ht="21" x14ac:dyDescent="0.25">
      <c r="B178" s="75" t="s">
        <v>281</v>
      </c>
      <c r="C178" s="66">
        <v>0</v>
      </c>
      <c r="D178" s="77">
        <f t="shared" si="17"/>
        <v>0</v>
      </c>
    </row>
    <row r="179" spans="2:4" ht="21" x14ac:dyDescent="0.25">
      <c r="B179" s="75" t="s">
        <v>313</v>
      </c>
      <c r="C179" s="66">
        <v>0</v>
      </c>
      <c r="D179" s="77">
        <f t="shared" si="17"/>
        <v>0</v>
      </c>
    </row>
    <row r="180" spans="2:4" ht="21" x14ac:dyDescent="0.25">
      <c r="B180" s="75" t="s">
        <v>314</v>
      </c>
      <c r="C180" s="66">
        <v>0</v>
      </c>
      <c r="D180" s="77">
        <f t="shared" si="17"/>
        <v>0</v>
      </c>
    </row>
    <row r="181" spans="2:4" ht="21" x14ac:dyDescent="0.25">
      <c r="B181" s="75" t="s">
        <v>315</v>
      </c>
      <c r="C181" s="66">
        <v>0</v>
      </c>
      <c r="D181" s="77">
        <f t="shared" si="17"/>
        <v>0</v>
      </c>
    </row>
    <row r="182" spans="2:4" ht="21" x14ac:dyDescent="0.25">
      <c r="B182" s="75" t="s">
        <v>284</v>
      </c>
      <c r="C182" s="66">
        <v>0</v>
      </c>
      <c r="D182" s="77">
        <f t="shared" si="17"/>
        <v>0</v>
      </c>
    </row>
    <row r="183" spans="2:4" ht="23.25" x14ac:dyDescent="0.25">
      <c r="B183" s="59" t="s">
        <v>31</v>
      </c>
      <c r="C183" s="60">
        <f>SUM(C184:C191)</f>
        <v>1</v>
      </c>
      <c r="D183" s="61">
        <f>(C183/(C$236/100))%</f>
        <v>1.3333333333333333E-3</v>
      </c>
    </row>
    <row r="184" spans="2:4" ht="21" x14ac:dyDescent="0.25">
      <c r="B184" s="75" t="s">
        <v>311</v>
      </c>
      <c r="C184" s="66">
        <v>0</v>
      </c>
      <c r="D184" s="77">
        <f>(C184/(C$183/100))%</f>
        <v>0</v>
      </c>
    </row>
    <row r="185" spans="2:4" ht="21" x14ac:dyDescent="0.25">
      <c r="B185" s="75" t="s">
        <v>312</v>
      </c>
      <c r="C185" s="66">
        <v>0</v>
      </c>
      <c r="D185" s="77">
        <f t="shared" ref="D185:D191" si="18">(C185/(C$183/100))%</f>
        <v>0</v>
      </c>
    </row>
    <row r="186" spans="2:4" ht="21" x14ac:dyDescent="0.25">
      <c r="B186" s="75" t="s">
        <v>15</v>
      </c>
      <c r="C186" s="66">
        <v>0</v>
      </c>
      <c r="D186" s="77">
        <f t="shared" si="18"/>
        <v>0</v>
      </c>
    </row>
    <row r="187" spans="2:4" ht="21" x14ac:dyDescent="0.25">
      <c r="B187" s="75" t="s">
        <v>281</v>
      </c>
      <c r="C187" s="66">
        <v>1</v>
      </c>
      <c r="D187" s="77">
        <f t="shared" si="18"/>
        <v>1</v>
      </c>
    </row>
    <row r="188" spans="2:4" ht="21" x14ac:dyDescent="0.25">
      <c r="B188" s="75" t="s">
        <v>313</v>
      </c>
      <c r="C188" s="66">
        <v>0</v>
      </c>
      <c r="D188" s="77">
        <f t="shared" si="18"/>
        <v>0</v>
      </c>
    </row>
    <row r="189" spans="2:4" ht="21" x14ac:dyDescent="0.25">
      <c r="B189" s="75" t="s">
        <v>314</v>
      </c>
      <c r="C189" s="66">
        <v>0</v>
      </c>
      <c r="D189" s="77">
        <f t="shared" si="18"/>
        <v>0</v>
      </c>
    </row>
    <row r="190" spans="2:4" ht="21" x14ac:dyDescent="0.25">
      <c r="B190" s="75" t="s">
        <v>315</v>
      </c>
      <c r="C190" s="66">
        <v>0</v>
      </c>
      <c r="D190" s="77">
        <f t="shared" si="18"/>
        <v>0</v>
      </c>
    </row>
    <row r="191" spans="2:4" ht="21" x14ac:dyDescent="0.25">
      <c r="B191" s="75" t="s">
        <v>284</v>
      </c>
      <c r="C191" s="66">
        <v>0</v>
      </c>
      <c r="D191" s="77">
        <f t="shared" si="18"/>
        <v>0</v>
      </c>
    </row>
    <row r="192" spans="2:4" ht="23.25" x14ac:dyDescent="0.25">
      <c r="B192" s="59" t="s">
        <v>32</v>
      </c>
      <c r="C192" s="60">
        <f>SUM(C193:C200)</f>
        <v>1</v>
      </c>
      <c r="D192" s="61">
        <f>(C192/(C$236/100))%</f>
        <v>1.3333333333333333E-3</v>
      </c>
    </row>
    <row r="193" spans="2:4" ht="21" x14ac:dyDescent="0.25">
      <c r="B193" s="75" t="s">
        <v>311</v>
      </c>
      <c r="C193" s="66">
        <v>0</v>
      </c>
      <c r="D193" s="77">
        <f>(C193/(C$192/100))%</f>
        <v>0</v>
      </c>
    </row>
    <row r="194" spans="2:4" ht="21" x14ac:dyDescent="0.25">
      <c r="B194" s="75" t="s">
        <v>312</v>
      </c>
      <c r="C194" s="66">
        <v>0</v>
      </c>
      <c r="D194" s="77">
        <f t="shared" ref="D194:D200" si="19">(C194/(C$192/100))%</f>
        <v>0</v>
      </c>
    </row>
    <row r="195" spans="2:4" ht="21" x14ac:dyDescent="0.25">
      <c r="B195" s="75" t="s">
        <v>15</v>
      </c>
      <c r="C195" s="66">
        <v>0</v>
      </c>
      <c r="D195" s="77">
        <f t="shared" si="19"/>
        <v>0</v>
      </c>
    </row>
    <row r="196" spans="2:4" ht="21" x14ac:dyDescent="0.25">
      <c r="B196" s="75" t="s">
        <v>281</v>
      </c>
      <c r="C196" s="66">
        <v>1</v>
      </c>
      <c r="D196" s="77">
        <f t="shared" si="19"/>
        <v>1</v>
      </c>
    </row>
    <row r="197" spans="2:4" ht="21" x14ac:dyDescent="0.25">
      <c r="B197" s="75" t="s">
        <v>313</v>
      </c>
      <c r="C197" s="66">
        <v>0</v>
      </c>
      <c r="D197" s="77">
        <f t="shared" si="19"/>
        <v>0</v>
      </c>
    </row>
    <row r="198" spans="2:4" ht="21" x14ac:dyDescent="0.25">
      <c r="B198" s="75" t="s">
        <v>314</v>
      </c>
      <c r="C198" s="66">
        <v>0</v>
      </c>
      <c r="D198" s="77">
        <f t="shared" si="19"/>
        <v>0</v>
      </c>
    </row>
    <row r="199" spans="2:4" ht="21" x14ac:dyDescent="0.25">
      <c r="B199" s="75" t="s">
        <v>315</v>
      </c>
      <c r="C199" s="66">
        <v>0</v>
      </c>
      <c r="D199" s="77">
        <f t="shared" si="19"/>
        <v>0</v>
      </c>
    </row>
    <row r="200" spans="2:4" ht="21" x14ac:dyDescent="0.25">
      <c r="B200" s="75" t="s">
        <v>284</v>
      </c>
      <c r="C200" s="66">
        <v>0</v>
      </c>
      <c r="D200" s="77">
        <f t="shared" si="19"/>
        <v>0</v>
      </c>
    </row>
    <row r="201" spans="2:4" ht="23.25" x14ac:dyDescent="0.25">
      <c r="B201" s="59" t="s">
        <v>33</v>
      </c>
      <c r="C201" s="60">
        <f>SUM(C202:C209)</f>
        <v>1</v>
      </c>
      <c r="D201" s="61">
        <f>(C201/(C$236/100))%</f>
        <v>1.3333333333333333E-3</v>
      </c>
    </row>
    <row r="202" spans="2:4" ht="21" x14ac:dyDescent="0.25">
      <c r="B202" s="75" t="s">
        <v>311</v>
      </c>
      <c r="C202" s="66">
        <v>0</v>
      </c>
      <c r="D202" s="77">
        <f>(C202/(C$201/100))%</f>
        <v>0</v>
      </c>
    </row>
    <row r="203" spans="2:4" ht="21" x14ac:dyDescent="0.25">
      <c r="B203" s="75" t="s">
        <v>312</v>
      </c>
      <c r="C203" s="66">
        <v>0</v>
      </c>
      <c r="D203" s="77">
        <f t="shared" ref="D203:D209" si="20">(C203/(C$201/100))%</f>
        <v>0</v>
      </c>
    </row>
    <row r="204" spans="2:4" ht="21" x14ac:dyDescent="0.25">
      <c r="B204" s="75" t="s">
        <v>15</v>
      </c>
      <c r="C204" s="66">
        <v>0</v>
      </c>
      <c r="D204" s="77">
        <f t="shared" si="20"/>
        <v>0</v>
      </c>
    </row>
    <row r="205" spans="2:4" ht="21" x14ac:dyDescent="0.25">
      <c r="B205" s="75" t="s">
        <v>281</v>
      </c>
      <c r="C205" s="66">
        <v>0</v>
      </c>
      <c r="D205" s="77">
        <f t="shared" si="20"/>
        <v>0</v>
      </c>
    </row>
    <row r="206" spans="2:4" ht="21" x14ac:dyDescent="0.25">
      <c r="B206" s="75" t="s">
        <v>313</v>
      </c>
      <c r="C206" s="66">
        <v>0</v>
      </c>
      <c r="D206" s="77">
        <f t="shared" si="20"/>
        <v>0</v>
      </c>
    </row>
    <row r="207" spans="2:4" ht="21" x14ac:dyDescent="0.25">
      <c r="B207" s="75" t="s">
        <v>314</v>
      </c>
      <c r="C207" s="66">
        <v>1</v>
      </c>
      <c r="D207" s="77">
        <f t="shared" si="20"/>
        <v>1</v>
      </c>
    </row>
    <row r="208" spans="2:4" ht="21" x14ac:dyDescent="0.25">
      <c r="B208" s="75" t="s">
        <v>315</v>
      </c>
      <c r="C208" s="66">
        <v>0</v>
      </c>
      <c r="D208" s="77">
        <f t="shared" si="20"/>
        <v>0</v>
      </c>
    </row>
    <row r="209" spans="2:4" ht="21" x14ac:dyDescent="0.25">
      <c r="B209" s="75" t="s">
        <v>284</v>
      </c>
      <c r="C209" s="66">
        <v>0</v>
      </c>
      <c r="D209" s="77">
        <f t="shared" si="20"/>
        <v>0</v>
      </c>
    </row>
    <row r="210" spans="2:4" ht="23.25" x14ac:dyDescent="0.25">
      <c r="B210" s="59" t="s">
        <v>34</v>
      </c>
      <c r="C210" s="60">
        <f>SUM(C211:C218)</f>
        <v>1</v>
      </c>
      <c r="D210" s="61">
        <f>(C210/(C$236/100))%</f>
        <v>1.3333333333333333E-3</v>
      </c>
    </row>
    <row r="211" spans="2:4" ht="21" x14ac:dyDescent="0.25">
      <c r="B211" s="75" t="s">
        <v>311</v>
      </c>
      <c r="C211" s="66">
        <v>0</v>
      </c>
      <c r="D211" s="77">
        <f>(C211/(C$210/100))%</f>
        <v>0</v>
      </c>
    </row>
    <row r="212" spans="2:4" ht="21" x14ac:dyDescent="0.25">
      <c r="B212" s="75" t="s">
        <v>312</v>
      </c>
      <c r="C212" s="66">
        <v>0</v>
      </c>
      <c r="D212" s="77">
        <f t="shared" ref="D212:D218" si="21">(C212/(C$210/100))%</f>
        <v>0</v>
      </c>
    </row>
    <row r="213" spans="2:4" ht="21" x14ac:dyDescent="0.25">
      <c r="B213" s="75" t="s">
        <v>15</v>
      </c>
      <c r="C213" s="66">
        <v>0</v>
      </c>
      <c r="D213" s="77">
        <f t="shared" si="21"/>
        <v>0</v>
      </c>
    </row>
    <row r="214" spans="2:4" ht="21" x14ac:dyDescent="0.25">
      <c r="B214" s="75" t="s">
        <v>281</v>
      </c>
      <c r="C214" s="66">
        <v>1</v>
      </c>
      <c r="D214" s="77">
        <f t="shared" si="21"/>
        <v>1</v>
      </c>
    </row>
    <row r="215" spans="2:4" ht="21" x14ac:dyDescent="0.25">
      <c r="B215" s="75" t="s">
        <v>313</v>
      </c>
      <c r="C215" s="66">
        <v>0</v>
      </c>
      <c r="D215" s="77">
        <f t="shared" si="21"/>
        <v>0</v>
      </c>
    </row>
    <row r="216" spans="2:4" ht="21" x14ac:dyDescent="0.25">
      <c r="B216" s="75" t="s">
        <v>314</v>
      </c>
      <c r="C216" s="66">
        <v>0</v>
      </c>
      <c r="D216" s="77">
        <f t="shared" si="21"/>
        <v>0</v>
      </c>
    </row>
    <row r="217" spans="2:4" ht="21" x14ac:dyDescent="0.25">
      <c r="B217" s="75" t="s">
        <v>315</v>
      </c>
      <c r="C217" s="66">
        <v>0</v>
      </c>
      <c r="D217" s="77">
        <f t="shared" si="21"/>
        <v>0</v>
      </c>
    </row>
    <row r="218" spans="2:4" ht="21" x14ac:dyDescent="0.25">
      <c r="B218" s="75" t="s">
        <v>284</v>
      </c>
      <c r="C218" s="66">
        <v>0</v>
      </c>
      <c r="D218" s="77">
        <f t="shared" si="21"/>
        <v>0</v>
      </c>
    </row>
    <row r="219" spans="2:4" ht="23.25" x14ac:dyDescent="0.25">
      <c r="B219" s="59" t="s">
        <v>27</v>
      </c>
      <c r="C219" s="60">
        <f>C201+C192+C183+C174+C165+C156+C147+C120+C129+C138+C210</f>
        <v>16</v>
      </c>
      <c r="D219" s="61">
        <f>(C219/(C$236/100))%</f>
        <v>2.1333333333333333E-2</v>
      </c>
    </row>
    <row r="220" spans="2:4" ht="21" x14ac:dyDescent="0.25">
      <c r="B220" s="75" t="s">
        <v>311</v>
      </c>
      <c r="C220" s="66">
        <f>C121+C130+C139+C148+C157+C166+C175+C184+C193+C202+C211</f>
        <v>3</v>
      </c>
      <c r="D220" s="77">
        <f>(C220/(C$219/100))%</f>
        <v>0.1875</v>
      </c>
    </row>
    <row r="221" spans="2:4" ht="21" x14ac:dyDescent="0.25">
      <c r="B221" s="75" t="s">
        <v>312</v>
      </c>
      <c r="C221" s="66">
        <f t="shared" ref="C221:C227" si="22">C122+C131+C140+C149+C158+C167+C176+C185+C194+C203+C212</f>
        <v>0</v>
      </c>
      <c r="D221" s="77">
        <f t="shared" ref="D221:D227" si="23">(C221/(C$219/100))%</f>
        <v>0</v>
      </c>
    </row>
    <row r="222" spans="2:4" ht="21" x14ac:dyDescent="0.25">
      <c r="B222" s="75" t="s">
        <v>15</v>
      </c>
      <c r="C222" s="66">
        <f t="shared" si="22"/>
        <v>0</v>
      </c>
      <c r="D222" s="77">
        <f t="shared" si="23"/>
        <v>0</v>
      </c>
    </row>
    <row r="223" spans="2:4" ht="21" x14ac:dyDescent="0.25">
      <c r="B223" s="75" t="s">
        <v>281</v>
      </c>
      <c r="C223" s="66">
        <f t="shared" si="22"/>
        <v>9</v>
      </c>
      <c r="D223" s="77">
        <f t="shared" si="23"/>
        <v>0.5625</v>
      </c>
    </row>
    <row r="224" spans="2:4" ht="21" x14ac:dyDescent="0.25">
      <c r="B224" s="75" t="s">
        <v>313</v>
      </c>
      <c r="C224" s="66">
        <f t="shared" si="22"/>
        <v>0</v>
      </c>
      <c r="D224" s="77">
        <f t="shared" si="23"/>
        <v>0</v>
      </c>
    </row>
    <row r="225" spans="2:5" ht="21" x14ac:dyDescent="0.25">
      <c r="B225" s="75" t="s">
        <v>314</v>
      </c>
      <c r="C225" s="66">
        <f t="shared" si="22"/>
        <v>1</v>
      </c>
      <c r="D225" s="77">
        <f t="shared" si="23"/>
        <v>6.25E-2</v>
      </c>
    </row>
    <row r="226" spans="2:5" ht="21" x14ac:dyDescent="0.25">
      <c r="B226" s="75" t="s">
        <v>315</v>
      </c>
      <c r="C226" s="66">
        <f t="shared" si="22"/>
        <v>1</v>
      </c>
      <c r="D226" s="77">
        <f t="shared" si="23"/>
        <v>6.25E-2</v>
      </c>
    </row>
    <row r="227" spans="2:5" ht="21.75" thickBot="1" x14ac:dyDescent="0.3">
      <c r="B227" s="192" t="s">
        <v>284</v>
      </c>
      <c r="C227" s="66">
        <f t="shared" si="22"/>
        <v>2</v>
      </c>
      <c r="D227" s="77">
        <f t="shared" si="23"/>
        <v>0.125</v>
      </c>
    </row>
    <row r="228" spans="2:5" ht="24" thickBot="1" x14ac:dyDescent="0.3">
      <c r="B228" s="193" t="s">
        <v>311</v>
      </c>
      <c r="C228" s="191">
        <f>C211+C202+C193+C184+C175+C166+C157+C148+C139+C130+C121+C112+C103+C94+C85+C76+C67+C58+C49+C40+C31+C22</f>
        <v>163</v>
      </c>
      <c r="D228" s="71">
        <f>(C228/(C$236/100))%</f>
        <v>0.21733333333333335</v>
      </c>
      <c r="E228" s="69"/>
    </row>
    <row r="229" spans="2:5" ht="24" thickBot="1" x14ac:dyDescent="0.3">
      <c r="B229" s="193" t="s">
        <v>312</v>
      </c>
      <c r="C229" s="191">
        <f>C212+C203+C194+C185+C176+C167+C158+C149+C140+C131+C122+C113+C104+C95+C86+C77+C68+C59+C50+C41+C32+C23</f>
        <v>73</v>
      </c>
      <c r="D229" s="71">
        <f t="shared" ref="D229:D235" si="24">(C229/(C$236/100))%</f>
        <v>9.7333333333333327E-2</v>
      </c>
      <c r="E229" s="69"/>
    </row>
    <row r="230" spans="2:5" ht="24" thickBot="1" x14ac:dyDescent="0.3">
      <c r="B230" s="193" t="s">
        <v>15</v>
      </c>
      <c r="C230" s="191">
        <f t="shared" ref="C230:C235" si="25">C213+C204+C195+C186+C177+C168+C159+C150+C141+C132+C123+C114+C105+C96+C87+C78+C69+C60+C51+C42+C33+C24</f>
        <v>42</v>
      </c>
      <c r="D230" s="71">
        <f t="shared" si="24"/>
        <v>5.5999999999999994E-2</v>
      </c>
      <c r="E230" s="69"/>
    </row>
    <row r="231" spans="2:5" ht="24" thickBot="1" x14ac:dyDescent="0.3">
      <c r="B231" s="193" t="s">
        <v>281</v>
      </c>
      <c r="C231" s="191">
        <f t="shared" si="25"/>
        <v>376</v>
      </c>
      <c r="D231" s="71">
        <f t="shared" si="24"/>
        <v>0.5013333333333333</v>
      </c>
      <c r="E231" s="69"/>
    </row>
    <row r="232" spans="2:5" ht="24" thickBot="1" x14ac:dyDescent="0.3">
      <c r="B232" s="193" t="s">
        <v>313</v>
      </c>
      <c r="C232" s="191">
        <f t="shared" si="25"/>
        <v>28</v>
      </c>
      <c r="D232" s="71">
        <f t="shared" si="24"/>
        <v>3.7333333333333336E-2</v>
      </c>
    </row>
    <row r="233" spans="2:5" ht="24" thickBot="1" x14ac:dyDescent="0.3">
      <c r="B233" s="193" t="s">
        <v>314</v>
      </c>
      <c r="C233" s="191">
        <f t="shared" si="25"/>
        <v>25</v>
      </c>
      <c r="D233" s="71">
        <f t="shared" si="24"/>
        <v>3.3333333333333333E-2</v>
      </c>
    </row>
    <row r="234" spans="2:5" ht="24" thickBot="1" x14ac:dyDescent="0.3">
      <c r="B234" s="193" t="s">
        <v>315</v>
      </c>
      <c r="C234" s="191">
        <f t="shared" si="25"/>
        <v>36</v>
      </c>
      <c r="D234" s="71">
        <f t="shared" si="24"/>
        <v>4.8000000000000001E-2</v>
      </c>
    </row>
    <row r="235" spans="2:5" ht="24" thickBot="1" x14ac:dyDescent="0.3">
      <c r="B235" s="193" t="s">
        <v>284</v>
      </c>
      <c r="C235" s="191">
        <f t="shared" si="25"/>
        <v>7</v>
      </c>
      <c r="D235" s="71">
        <f t="shared" si="24"/>
        <v>9.3333333333333341E-3</v>
      </c>
    </row>
    <row r="236" spans="2:5" ht="29.25" thickBot="1" x14ac:dyDescent="0.3">
      <c r="B236" s="72" t="s">
        <v>29</v>
      </c>
      <c r="C236" s="73">
        <f>C21+C30+C39+C48+C57+C66+C75+C84+C93+C102+C111+C219</f>
        <v>750</v>
      </c>
      <c r="D236" s="74">
        <f>D21+D30+D39+D48+D57+D66+D75+D84+D93+D102+D111+D219</f>
        <v>1.0000000000000002</v>
      </c>
    </row>
    <row r="244" spans="2:14" ht="15.75" thickBot="1" x14ac:dyDescent="0.3"/>
    <row r="245" spans="2:14" ht="63" customHeight="1" thickBot="1" x14ac:dyDescent="0.3">
      <c r="B245" s="214" t="s">
        <v>317</v>
      </c>
      <c r="C245" s="215"/>
    </row>
    <row r="246" spans="2:14" ht="24" thickBot="1" x14ac:dyDescent="0.4">
      <c r="B246" s="56"/>
      <c r="C246" s="56"/>
    </row>
    <row r="247" spans="2:14" ht="21.75" thickBot="1" x14ac:dyDescent="0.3">
      <c r="B247" s="57" t="s">
        <v>8</v>
      </c>
      <c r="C247" s="7" t="s">
        <v>49</v>
      </c>
    </row>
    <row r="248" spans="2:14" ht="207.75" customHeight="1" thickBot="1" x14ac:dyDescent="0.3">
      <c r="B248" s="58" t="s">
        <v>9</v>
      </c>
      <c r="C248" s="11" t="s">
        <v>320</v>
      </c>
    </row>
    <row r="249" spans="2:14" ht="174" customHeight="1" thickBot="1" x14ac:dyDescent="0.3">
      <c r="B249" s="42" t="s">
        <v>48</v>
      </c>
      <c r="C249" s="43" t="s">
        <v>321</v>
      </c>
    </row>
    <row r="252" spans="2:14" ht="15.75" thickBot="1" x14ac:dyDescent="0.3"/>
    <row r="253" spans="2:14" ht="24" thickBot="1" x14ac:dyDescent="0.4">
      <c r="B253" s="23" t="s">
        <v>316</v>
      </c>
      <c r="C253" s="221" t="s">
        <v>39</v>
      </c>
      <c r="D253" s="226"/>
      <c r="E253" s="226"/>
      <c r="F253" s="226"/>
      <c r="G253" s="226"/>
      <c r="H253" s="226"/>
      <c r="I253" s="226"/>
      <c r="J253" s="226"/>
      <c r="K253" s="226"/>
      <c r="L253" s="226"/>
      <c r="M253" s="226"/>
      <c r="N253" s="227"/>
    </row>
    <row r="254" spans="2:14" ht="24" thickBot="1" x14ac:dyDescent="0.3">
      <c r="C254" s="224" t="s">
        <v>36</v>
      </c>
      <c r="D254" s="228"/>
      <c r="E254" s="228"/>
      <c r="F254" s="228"/>
      <c r="G254" s="228"/>
      <c r="H254" s="228"/>
      <c r="I254" s="228"/>
      <c r="J254" s="228"/>
      <c r="K254" s="228"/>
      <c r="L254" s="228"/>
      <c r="M254" s="228"/>
      <c r="N254" s="229"/>
    </row>
    <row r="255" spans="2:14" ht="24" thickBot="1" x14ac:dyDescent="0.3">
      <c r="C255" s="13" t="s">
        <v>12</v>
      </c>
      <c r="D255" s="13" t="s">
        <v>11</v>
      </c>
      <c r="E255" s="13" t="s">
        <v>13</v>
      </c>
      <c r="F255" s="13" t="s">
        <v>15</v>
      </c>
      <c r="G255" s="13" t="s">
        <v>16</v>
      </c>
      <c r="H255" s="13" t="s">
        <v>14</v>
      </c>
      <c r="I255" s="13" t="s">
        <v>17</v>
      </c>
      <c r="J255" s="13" t="s">
        <v>18</v>
      </c>
      <c r="K255" s="13" t="s">
        <v>19</v>
      </c>
      <c r="L255" s="13" t="s">
        <v>20</v>
      </c>
      <c r="M255" s="13" t="s">
        <v>21</v>
      </c>
      <c r="N255" s="13" t="s">
        <v>27</v>
      </c>
    </row>
    <row r="256" spans="2:14" ht="21" x14ac:dyDescent="0.25">
      <c r="B256" s="194" t="s">
        <v>311</v>
      </c>
      <c r="C256" s="157">
        <f>(C22/(C$236/100))%</f>
        <v>0</v>
      </c>
      <c r="D256" s="25">
        <f>(C31/(C$236/100))%</f>
        <v>0.16666666666666669</v>
      </c>
      <c r="E256" s="25">
        <f>(C40/(C$236/100))%</f>
        <v>0</v>
      </c>
      <c r="F256" s="25">
        <f>(C49/(C$236/100))%</f>
        <v>1.3333333333333333E-3</v>
      </c>
      <c r="G256" s="25">
        <f>(C58/(C$236/100))%</f>
        <v>0</v>
      </c>
      <c r="H256" s="25">
        <f>(C67/(C$236/100))%</f>
        <v>0</v>
      </c>
      <c r="I256" s="25">
        <f>(C76/(C$236/100))%</f>
        <v>4.533333333333333E-2</v>
      </c>
      <c r="J256" s="25">
        <f>(C85/(C$236/100))%</f>
        <v>0</v>
      </c>
      <c r="K256" s="25">
        <f>(C94/(C$236/100))%</f>
        <v>0</v>
      </c>
      <c r="L256" s="25">
        <f>(C103/(C$236/100))%</f>
        <v>0</v>
      </c>
      <c r="M256" s="25">
        <f>(C112/(C$236/100))%</f>
        <v>0</v>
      </c>
      <c r="N256" s="25">
        <f>(C220/(C$236/100))%</f>
        <v>4.0000000000000001E-3</v>
      </c>
    </row>
    <row r="257" spans="2:14" ht="21" x14ac:dyDescent="0.25">
      <c r="B257" s="195" t="s">
        <v>312</v>
      </c>
      <c r="C257" s="157">
        <f t="shared" ref="C257:C263" si="26">(C23/(C$236/100))%</f>
        <v>1.3333333333333333E-3</v>
      </c>
      <c r="D257" s="25">
        <f t="shared" ref="D257:D263" si="27">(C32/(C$236/100))%</f>
        <v>0</v>
      </c>
      <c r="E257" s="25">
        <f t="shared" ref="E257:E263" si="28">(C41/(C$236/100))%</f>
        <v>9.3333333333333338E-2</v>
      </c>
      <c r="F257" s="25">
        <f t="shared" ref="F257:F263" si="29">(C50/(C$236/100))%</f>
        <v>1.3333333333333333E-3</v>
      </c>
      <c r="G257" s="25">
        <f t="shared" ref="G257:G263" si="30">(C59/(C$236/100))%</f>
        <v>0</v>
      </c>
      <c r="H257" s="25">
        <f t="shared" ref="H257:H263" si="31">(C68/(C$236/100))%</f>
        <v>0</v>
      </c>
      <c r="I257" s="25">
        <f t="shared" ref="I257:I263" si="32">(C77/(C$236/100))%</f>
        <v>0</v>
      </c>
      <c r="J257" s="25">
        <f t="shared" ref="J257:J263" si="33">(C86/(C$236/100))%</f>
        <v>0</v>
      </c>
      <c r="K257" s="25">
        <f t="shared" ref="K257:K263" si="34">(C95/(C$236/100))%</f>
        <v>1.3333333333333333E-3</v>
      </c>
      <c r="L257" s="25">
        <f t="shared" ref="L257:L263" si="35">(C104/(C$236/100))%</f>
        <v>0</v>
      </c>
      <c r="M257" s="25">
        <f t="shared" ref="M257:M263" si="36">(C113/(C$236/100))%</f>
        <v>0</v>
      </c>
      <c r="N257" s="25">
        <f t="shared" ref="N257:N263" si="37">(C221/(C$236/100))%</f>
        <v>0</v>
      </c>
    </row>
    <row r="258" spans="2:14" ht="21" x14ac:dyDescent="0.25">
      <c r="B258" s="195" t="s">
        <v>15</v>
      </c>
      <c r="C258" s="157">
        <f t="shared" si="26"/>
        <v>1.3333333333333333E-3</v>
      </c>
      <c r="D258" s="25">
        <f t="shared" si="27"/>
        <v>0</v>
      </c>
      <c r="E258" s="25">
        <f t="shared" si="28"/>
        <v>0</v>
      </c>
      <c r="F258" s="25">
        <f t="shared" si="29"/>
        <v>5.333333333333333E-2</v>
      </c>
      <c r="G258" s="25">
        <f t="shared" si="30"/>
        <v>0</v>
      </c>
      <c r="H258" s="25">
        <f t="shared" si="31"/>
        <v>0</v>
      </c>
      <c r="I258" s="25">
        <f t="shared" si="32"/>
        <v>0</v>
      </c>
      <c r="J258" s="25">
        <f t="shared" si="33"/>
        <v>0</v>
      </c>
      <c r="K258" s="25">
        <f t="shared" si="34"/>
        <v>1.3333333333333333E-3</v>
      </c>
      <c r="L258" s="25">
        <f t="shared" si="35"/>
        <v>0</v>
      </c>
      <c r="M258" s="25">
        <f t="shared" si="36"/>
        <v>0</v>
      </c>
      <c r="N258" s="25">
        <f t="shared" si="37"/>
        <v>0</v>
      </c>
    </row>
    <row r="259" spans="2:14" ht="21" x14ac:dyDescent="0.25">
      <c r="B259" s="195" t="s">
        <v>281</v>
      </c>
      <c r="C259" s="157">
        <f t="shared" si="26"/>
        <v>0.32799999999999996</v>
      </c>
      <c r="D259" s="25">
        <f t="shared" si="27"/>
        <v>2.7999999999999997E-2</v>
      </c>
      <c r="E259" s="25">
        <f t="shared" si="28"/>
        <v>4.0000000000000001E-3</v>
      </c>
      <c r="F259" s="25">
        <f t="shared" si="29"/>
        <v>5.3333333333333332E-3</v>
      </c>
      <c r="G259" s="25">
        <f t="shared" si="30"/>
        <v>5.5999999999999994E-2</v>
      </c>
      <c r="H259" s="25">
        <f t="shared" si="31"/>
        <v>5.333333333333333E-2</v>
      </c>
      <c r="I259" s="25">
        <f t="shared" si="32"/>
        <v>0</v>
      </c>
      <c r="J259" s="25">
        <f t="shared" si="33"/>
        <v>1.3333333333333333E-3</v>
      </c>
      <c r="K259" s="25">
        <f t="shared" si="34"/>
        <v>1.3333333333333333E-3</v>
      </c>
      <c r="L259" s="25">
        <f t="shared" si="35"/>
        <v>1.2E-2</v>
      </c>
      <c r="M259" s="25">
        <f t="shared" si="36"/>
        <v>0</v>
      </c>
      <c r="N259" s="25">
        <f t="shared" si="37"/>
        <v>1.2E-2</v>
      </c>
    </row>
    <row r="260" spans="2:14" ht="21" x14ac:dyDescent="0.25">
      <c r="B260" s="195" t="s">
        <v>313</v>
      </c>
      <c r="C260" s="157">
        <f t="shared" si="26"/>
        <v>0</v>
      </c>
      <c r="D260" s="25">
        <f t="shared" si="27"/>
        <v>1.3333333333333333E-3</v>
      </c>
      <c r="E260" s="25">
        <f t="shared" si="28"/>
        <v>0</v>
      </c>
      <c r="F260" s="25">
        <f t="shared" si="29"/>
        <v>0</v>
      </c>
      <c r="G260" s="25">
        <f t="shared" si="30"/>
        <v>0</v>
      </c>
      <c r="H260" s="25">
        <f t="shared" si="31"/>
        <v>0</v>
      </c>
      <c r="I260" s="25">
        <f t="shared" si="32"/>
        <v>0</v>
      </c>
      <c r="J260" s="25">
        <f t="shared" si="33"/>
        <v>0</v>
      </c>
      <c r="K260" s="25">
        <f t="shared" si="34"/>
        <v>3.6000000000000004E-2</v>
      </c>
      <c r="L260" s="25">
        <f t="shared" si="35"/>
        <v>0</v>
      </c>
      <c r="M260" s="25">
        <f t="shared" si="36"/>
        <v>0</v>
      </c>
      <c r="N260" s="25">
        <f t="shared" si="37"/>
        <v>0</v>
      </c>
    </row>
    <row r="261" spans="2:14" ht="21" x14ac:dyDescent="0.25">
      <c r="B261" s="195" t="s">
        <v>314</v>
      </c>
      <c r="C261" s="157">
        <f t="shared" si="26"/>
        <v>0</v>
      </c>
      <c r="D261" s="25">
        <f t="shared" si="27"/>
        <v>1.3333333333333332E-2</v>
      </c>
      <c r="E261" s="25">
        <f t="shared" si="28"/>
        <v>0</v>
      </c>
      <c r="F261" s="25">
        <f t="shared" si="29"/>
        <v>0</v>
      </c>
      <c r="G261" s="25">
        <f t="shared" si="30"/>
        <v>0</v>
      </c>
      <c r="H261" s="25">
        <f t="shared" si="31"/>
        <v>0</v>
      </c>
      <c r="I261" s="25">
        <f t="shared" si="32"/>
        <v>0</v>
      </c>
      <c r="J261" s="25">
        <f t="shared" si="33"/>
        <v>1.3333333333333333E-3</v>
      </c>
      <c r="K261" s="25">
        <f t="shared" si="34"/>
        <v>0</v>
      </c>
      <c r="L261" s="25">
        <f t="shared" si="35"/>
        <v>4.0000000000000001E-3</v>
      </c>
      <c r="M261" s="25">
        <f t="shared" si="36"/>
        <v>1.3333333333333332E-2</v>
      </c>
      <c r="N261" s="25">
        <f t="shared" si="37"/>
        <v>1.3333333333333333E-3</v>
      </c>
    </row>
    <row r="262" spans="2:14" ht="21" x14ac:dyDescent="0.25">
      <c r="B262" s="195" t="s">
        <v>315</v>
      </c>
      <c r="C262" s="157">
        <f t="shared" si="26"/>
        <v>0</v>
      </c>
      <c r="D262" s="25">
        <f t="shared" si="27"/>
        <v>0</v>
      </c>
      <c r="E262" s="25">
        <f t="shared" si="28"/>
        <v>0</v>
      </c>
      <c r="F262" s="25">
        <f t="shared" si="29"/>
        <v>0</v>
      </c>
      <c r="G262" s="25">
        <f t="shared" si="30"/>
        <v>0</v>
      </c>
      <c r="H262" s="25">
        <f t="shared" si="31"/>
        <v>0</v>
      </c>
      <c r="I262" s="25">
        <f t="shared" si="32"/>
        <v>0</v>
      </c>
      <c r="J262" s="25">
        <f t="shared" si="33"/>
        <v>4.533333333333333E-2</v>
      </c>
      <c r="K262" s="25">
        <f t="shared" si="34"/>
        <v>0</v>
      </c>
      <c r="L262" s="25">
        <f t="shared" si="35"/>
        <v>0</v>
      </c>
      <c r="M262" s="25">
        <f t="shared" si="36"/>
        <v>1.3333333333333333E-3</v>
      </c>
      <c r="N262" s="25">
        <f t="shared" si="37"/>
        <v>1.3333333333333333E-3</v>
      </c>
    </row>
    <row r="263" spans="2:14" ht="21.75" thickBot="1" x14ac:dyDescent="0.3">
      <c r="B263" s="196" t="s">
        <v>284</v>
      </c>
      <c r="C263" s="157">
        <f t="shared" si="26"/>
        <v>0</v>
      </c>
      <c r="D263" s="25">
        <f t="shared" si="27"/>
        <v>0</v>
      </c>
      <c r="E263" s="25">
        <f t="shared" si="28"/>
        <v>0</v>
      </c>
      <c r="F263" s="25">
        <f t="shared" si="29"/>
        <v>0</v>
      </c>
      <c r="G263" s="25">
        <f t="shared" si="30"/>
        <v>0</v>
      </c>
      <c r="H263" s="25">
        <f t="shared" si="31"/>
        <v>0</v>
      </c>
      <c r="I263" s="25">
        <f t="shared" si="32"/>
        <v>2.6666666666666666E-3</v>
      </c>
      <c r="J263" s="25">
        <f t="shared" si="33"/>
        <v>0</v>
      </c>
      <c r="K263" s="25">
        <f t="shared" si="34"/>
        <v>1.3333333333333333E-3</v>
      </c>
      <c r="L263" s="25">
        <f t="shared" si="35"/>
        <v>2.6666666666666666E-3</v>
      </c>
      <c r="M263" s="25">
        <f t="shared" si="36"/>
        <v>0</v>
      </c>
      <c r="N263" s="25">
        <f t="shared" si="37"/>
        <v>2.6666666666666666E-3</v>
      </c>
    </row>
    <row r="264" spans="2:14" ht="24" thickBot="1" x14ac:dyDescent="0.3">
      <c r="B264" s="27" t="s">
        <v>37</v>
      </c>
      <c r="C264" s="28">
        <f t="shared" ref="C264:N264" si="38">SUM(C256:C263)</f>
        <v>0.33066666666666661</v>
      </c>
      <c r="D264" s="28">
        <f t="shared" si="38"/>
        <v>0.20933333333333334</v>
      </c>
      <c r="E264" s="28">
        <f t="shared" si="38"/>
        <v>9.7333333333333341E-2</v>
      </c>
      <c r="F264" s="28">
        <f t="shared" si="38"/>
        <v>6.133333333333333E-2</v>
      </c>
      <c r="G264" s="28">
        <f t="shared" si="38"/>
        <v>5.5999999999999994E-2</v>
      </c>
      <c r="H264" s="28">
        <f t="shared" si="38"/>
        <v>5.333333333333333E-2</v>
      </c>
      <c r="I264" s="28">
        <f t="shared" si="38"/>
        <v>4.7999999999999994E-2</v>
      </c>
      <c r="J264" s="28">
        <f t="shared" si="38"/>
        <v>4.7999999999999994E-2</v>
      </c>
      <c r="K264" s="28">
        <f t="shared" si="38"/>
        <v>4.133333333333334E-2</v>
      </c>
      <c r="L264" s="28">
        <f t="shared" si="38"/>
        <v>1.8666666666666668E-2</v>
      </c>
      <c r="M264" s="28">
        <f t="shared" si="38"/>
        <v>1.4666666666666666E-2</v>
      </c>
      <c r="N264" s="28">
        <f t="shared" si="38"/>
        <v>2.1333333333333333E-2</v>
      </c>
    </row>
  </sheetData>
  <mergeCells count="5">
    <mergeCell ref="H4:H5"/>
    <mergeCell ref="B9:D9"/>
    <mergeCell ref="B245:C245"/>
    <mergeCell ref="C253:N253"/>
    <mergeCell ref="C254:N254"/>
  </mergeCells>
  <dataValidations count="1">
    <dataValidation allowBlank="1" showInputMessage="1" showErrorMessage="1" promptTitle="VALORES POSIBLES ASIGNADOR IOT" sqref="F4:F5" xr:uid="{73C739CF-E4E1-48F4-A7C4-EB0C442B86C9}"/>
  </dataValidations>
  <hyperlinks>
    <hyperlink ref="F4" r:id="rId1" display="cve@mitre.org/cve@cert.org.tw" xr:uid="{87516F7E-29D7-48E0-B754-9592C5F5FB3E}"/>
    <hyperlink ref="F5" r:id="rId2" display="cve@mitre.org/cve@cert.org.tw" xr:uid="{A4D058F9-B278-4511-96C6-BB6779EB5461}"/>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BFDE6-17FA-4BF6-BCFE-4F9C7BF499A0}">
  <dimension ref="B2:N75"/>
  <sheetViews>
    <sheetView topLeftCell="A63" zoomScale="40" zoomScaleNormal="40" workbookViewId="0">
      <selection activeCell="C135" sqref="C135"/>
    </sheetView>
  </sheetViews>
  <sheetFormatPr baseColWidth="10" defaultRowHeight="15" x14ac:dyDescent="0.25"/>
  <cols>
    <col min="2" max="2" width="101.5703125" customWidth="1"/>
    <col min="3" max="3" width="113.5703125" customWidth="1"/>
    <col min="4" max="4" width="113.140625" customWidth="1"/>
    <col min="5" max="5" width="77.28515625" customWidth="1"/>
    <col min="6" max="6" width="62.85546875" customWidth="1"/>
    <col min="7" max="7" width="60.140625" customWidth="1"/>
    <col min="8" max="8" width="87.28515625" customWidth="1"/>
    <col min="9" max="9" width="57.5703125" customWidth="1"/>
    <col min="10" max="10" width="40.28515625" customWidth="1"/>
    <col min="11" max="11" width="45.42578125" customWidth="1"/>
    <col min="12" max="12" width="40.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38" t="s">
        <v>334</v>
      </c>
      <c r="C4" s="1" t="s">
        <v>335</v>
      </c>
      <c r="D4" s="39" t="s">
        <v>336</v>
      </c>
      <c r="E4" s="40" t="s">
        <v>7</v>
      </c>
      <c r="F4" s="41" t="s">
        <v>77</v>
      </c>
      <c r="G4" s="3" t="s">
        <v>78</v>
      </c>
      <c r="H4" s="216" t="s">
        <v>333</v>
      </c>
    </row>
    <row r="5" spans="2:8" ht="271.5" customHeight="1" thickTop="1" thickBot="1" x14ac:dyDescent="0.3">
      <c r="B5" s="38" t="s">
        <v>74</v>
      </c>
      <c r="C5" s="1" t="s">
        <v>75</v>
      </c>
      <c r="D5" s="39" t="s">
        <v>76</v>
      </c>
      <c r="E5" s="40" t="s">
        <v>7</v>
      </c>
      <c r="F5" s="41" t="s">
        <v>77</v>
      </c>
      <c r="G5" s="3" t="s">
        <v>78</v>
      </c>
      <c r="H5" s="217"/>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55</v>
      </c>
      <c r="D11" s="8"/>
    </row>
    <row r="12" spans="2:8" ht="224.25" customHeight="1" thickBot="1" x14ac:dyDescent="0.4">
      <c r="B12" s="10" t="s">
        <v>9</v>
      </c>
      <c r="C12" s="11" t="s">
        <v>330</v>
      </c>
      <c r="D12" s="9"/>
    </row>
    <row r="13" spans="2:8" ht="207.75" customHeight="1" thickBot="1" x14ac:dyDescent="0.3">
      <c r="B13" s="42" t="s">
        <v>48</v>
      </c>
      <c r="C13" s="43" t="s">
        <v>331</v>
      </c>
    </row>
    <row r="19" spans="2:4" ht="15.75" thickBot="1" x14ac:dyDescent="0.3"/>
    <row r="20" spans="2:4" ht="63.75" customHeight="1" thickBot="1" x14ac:dyDescent="0.3">
      <c r="B20" s="50" t="s">
        <v>328</v>
      </c>
      <c r="C20" s="51" t="s">
        <v>10</v>
      </c>
      <c r="D20" s="52" t="s">
        <v>329</v>
      </c>
    </row>
    <row r="21" spans="2:4" ht="23.25" x14ac:dyDescent="0.25">
      <c r="B21" s="62" t="s">
        <v>67</v>
      </c>
      <c r="C21" s="63">
        <f>SUM(C22:C26)</f>
        <v>18</v>
      </c>
      <c r="D21" s="64">
        <f>(C21/(C$50/100))%</f>
        <v>2.4E-2</v>
      </c>
    </row>
    <row r="22" spans="2:4" ht="21" x14ac:dyDescent="0.25">
      <c r="B22" s="75" t="s">
        <v>67</v>
      </c>
      <c r="C22" s="66">
        <v>18</v>
      </c>
      <c r="D22" s="76">
        <f>(C22/(C$21/100))%</f>
        <v>1</v>
      </c>
    </row>
    <row r="23" spans="2:4" ht="21" x14ac:dyDescent="0.25">
      <c r="B23" s="75" t="s">
        <v>68</v>
      </c>
      <c r="C23" s="66">
        <v>0</v>
      </c>
      <c r="D23" s="76">
        <f t="shared" ref="D23:D26" si="0">(C23/(C$21/100))%</f>
        <v>0</v>
      </c>
    </row>
    <row r="24" spans="2:4" ht="21" x14ac:dyDescent="0.25">
      <c r="B24" s="75" t="s">
        <v>69</v>
      </c>
      <c r="C24" s="66">
        <v>0</v>
      </c>
      <c r="D24" s="76">
        <f t="shared" si="0"/>
        <v>0</v>
      </c>
    </row>
    <row r="25" spans="2:4" ht="21" x14ac:dyDescent="0.25">
      <c r="B25" s="75" t="s">
        <v>70</v>
      </c>
      <c r="C25" s="66">
        <v>0</v>
      </c>
      <c r="D25" s="76">
        <f t="shared" si="0"/>
        <v>0</v>
      </c>
    </row>
    <row r="26" spans="2:4" ht="21" x14ac:dyDescent="0.25">
      <c r="B26" s="75" t="s">
        <v>71</v>
      </c>
      <c r="C26" s="66">
        <v>0</v>
      </c>
      <c r="D26" s="76">
        <f t="shared" si="0"/>
        <v>0</v>
      </c>
    </row>
    <row r="27" spans="2:4" ht="23.25" x14ac:dyDescent="0.25">
      <c r="B27" s="59" t="s">
        <v>68</v>
      </c>
      <c r="C27" s="60">
        <f>SUM(C28:C32)</f>
        <v>229</v>
      </c>
      <c r="D27" s="61">
        <f>(C27/(C$50/100))%</f>
        <v>0.30533333333333335</v>
      </c>
    </row>
    <row r="28" spans="2:4" ht="21" x14ac:dyDescent="0.25">
      <c r="B28" s="75" t="s">
        <v>67</v>
      </c>
      <c r="C28" s="66">
        <v>107</v>
      </c>
      <c r="D28" s="77">
        <f>(C28/(C$27/100))%</f>
        <v>0.46724890829694327</v>
      </c>
    </row>
    <row r="29" spans="2:4" ht="21" x14ac:dyDescent="0.25">
      <c r="B29" s="75" t="s">
        <v>68</v>
      </c>
      <c r="C29" s="66">
        <v>122</v>
      </c>
      <c r="D29" s="77">
        <f t="shared" ref="D29:D32" si="1">(C29/(C$27/100))%</f>
        <v>0.53275109170305679</v>
      </c>
    </row>
    <row r="30" spans="2:4" ht="21" x14ac:dyDescent="0.25">
      <c r="B30" s="75" t="s">
        <v>69</v>
      </c>
      <c r="C30" s="66">
        <v>0</v>
      </c>
      <c r="D30" s="77">
        <f t="shared" si="1"/>
        <v>0</v>
      </c>
    </row>
    <row r="31" spans="2:4" ht="21" x14ac:dyDescent="0.25">
      <c r="B31" s="75" t="s">
        <v>70</v>
      </c>
      <c r="C31" s="66">
        <v>0</v>
      </c>
      <c r="D31" s="77">
        <f t="shared" si="1"/>
        <v>0</v>
      </c>
    </row>
    <row r="32" spans="2:4" ht="21" x14ac:dyDescent="0.25">
      <c r="B32" s="75" t="s">
        <v>71</v>
      </c>
      <c r="C32" s="66">
        <v>0</v>
      </c>
      <c r="D32" s="77">
        <f t="shared" si="1"/>
        <v>0</v>
      </c>
    </row>
    <row r="33" spans="2:5" ht="23.25" x14ac:dyDescent="0.25">
      <c r="B33" s="59" t="s">
        <v>325</v>
      </c>
      <c r="C33" s="60">
        <f>SUM(C34:C38)</f>
        <v>452</v>
      </c>
      <c r="D33" s="61">
        <f>(C33/(C$50/100))%</f>
        <v>0.60266666666666668</v>
      </c>
    </row>
    <row r="34" spans="2:5" ht="21" x14ac:dyDescent="0.25">
      <c r="B34" s="75" t="s">
        <v>67</v>
      </c>
      <c r="C34" s="66">
        <v>1</v>
      </c>
      <c r="D34" s="77">
        <f>(C34/(C$33/100))%</f>
        <v>2.2123893805309734E-3</v>
      </c>
    </row>
    <row r="35" spans="2:5" ht="21" x14ac:dyDescent="0.25">
      <c r="B35" s="75" t="s">
        <v>68</v>
      </c>
      <c r="C35" s="66">
        <v>209</v>
      </c>
      <c r="D35" s="77">
        <f t="shared" ref="D35:D38" si="2">(C35/(C$33/100))%</f>
        <v>0.4623893805309735</v>
      </c>
    </row>
    <row r="36" spans="2:5" ht="21" x14ac:dyDescent="0.25">
      <c r="B36" s="75" t="s">
        <v>69</v>
      </c>
      <c r="C36" s="66">
        <v>242</v>
      </c>
      <c r="D36" s="77">
        <f t="shared" si="2"/>
        <v>0.53539823008849563</v>
      </c>
    </row>
    <row r="37" spans="2:5" ht="21" x14ac:dyDescent="0.25">
      <c r="B37" s="75" t="s">
        <v>70</v>
      </c>
      <c r="C37" s="66">
        <v>0</v>
      </c>
      <c r="D37" s="77">
        <f t="shared" si="2"/>
        <v>0</v>
      </c>
    </row>
    <row r="38" spans="2:5" ht="21" x14ac:dyDescent="0.25">
      <c r="B38" s="75" t="s">
        <v>71</v>
      </c>
      <c r="C38" s="66">
        <v>0</v>
      </c>
      <c r="D38" s="77">
        <f t="shared" si="2"/>
        <v>0</v>
      </c>
    </row>
    <row r="39" spans="2:5" ht="23.25" x14ac:dyDescent="0.25">
      <c r="B39" s="59" t="s">
        <v>70</v>
      </c>
      <c r="C39" s="60">
        <f>SUM(C40:C44)</f>
        <v>51</v>
      </c>
      <c r="D39" s="61">
        <f>(C39/(C$50/100))%</f>
        <v>6.8000000000000005E-2</v>
      </c>
    </row>
    <row r="40" spans="2:5" ht="21" x14ac:dyDescent="0.25">
      <c r="B40" s="75" t="s">
        <v>67</v>
      </c>
      <c r="C40" s="66">
        <v>0</v>
      </c>
      <c r="D40" s="77">
        <f>(C40/(C$39/100))%</f>
        <v>0</v>
      </c>
    </row>
    <row r="41" spans="2:5" ht="21" x14ac:dyDescent="0.25">
      <c r="B41" s="75" t="s">
        <v>68</v>
      </c>
      <c r="C41" s="66">
        <v>0</v>
      </c>
      <c r="D41" s="77">
        <f t="shared" ref="D41:D44" si="3">(C41/(C$39/100))%</f>
        <v>0</v>
      </c>
    </row>
    <row r="42" spans="2:5" ht="21" x14ac:dyDescent="0.25">
      <c r="B42" s="75" t="s">
        <v>69</v>
      </c>
      <c r="C42" s="66">
        <v>30</v>
      </c>
      <c r="D42" s="77">
        <f t="shared" si="3"/>
        <v>0.58823529411764708</v>
      </c>
    </row>
    <row r="43" spans="2:5" ht="21" x14ac:dyDescent="0.25">
      <c r="B43" s="75" t="s">
        <v>70</v>
      </c>
      <c r="C43" s="66">
        <v>21</v>
      </c>
      <c r="D43" s="77">
        <f t="shared" si="3"/>
        <v>0.41176470588235292</v>
      </c>
    </row>
    <row r="44" spans="2:5" ht="21" x14ac:dyDescent="0.25">
      <c r="B44" s="75" t="s">
        <v>71</v>
      </c>
      <c r="C44" s="66">
        <v>0</v>
      </c>
      <c r="D44" s="77">
        <f t="shared" si="3"/>
        <v>0</v>
      </c>
    </row>
    <row r="45" spans="2:5" ht="24" thickBot="1" x14ac:dyDescent="0.3">
      <c r="B45" s="70" t="s">
        <v>67</v>
      </c>
      <c r="C45" s="70">
        <f>C40+C34+C28+C22</f>
        <v>126</v>
      </c>
      <c r="D45" s="71">
        <f>(C45/(C$50/100))%</f>
        <v>0.16800000000000001</v>
      </c>
      <c r="E45" s="69"/>
    </row>
    <row r="46" spans="2:5" ht="24" thickBot="1" x14ac:dyDescent="0.3">
      <c r="B46" s="68" t="s">
        <v>68</v>
      </c>
      <c r="C46" s="70">
        <f t="shared" ref="C46:C49" si="4">C41+C35+C29+C23</f>
        <v>331</v>
      </c>
      <c r="D46" s="71">
        <f t="shared" ref="D46:D49" si="5">(C46/(C$50/100))%</f>
        <v>0.44133333333333336</v>
      </c>
    </row>
    <row r="47" spans="2:5" ht="24" thickBot="1" x14ac:dyDescent="0.3">
      <c r="B47" s="68" t="s">
        <v>69</v>
      </c>
      <c r="C47" s="70">
        <f t="shared" si="4"/>
        <v>272</v>
      </c>
      <c r="D47" s="71">
        <f t="shared" si="5"/>
        <v>0.36266666666666664</v>
      </c>
    </row>
    <row r="48" spans="2:5" ht="24" thickBot="1" x14ac:dyDescent="0.3">
      <c r="B48" s="68" t="s">
        <v>70</v>
      </c>
      <c r="C48" s="70">
        <f t="shared" si="4"/>
        <v>21</v>
      </c>
      <c r="D48" s="71">
        <f t="shared" si="5"/>
        <v>2.7999999999999997E-2</v>
      </c>
    </row>
    <row r="49" spans="2:4" ht="24" thickBot="1" x14ac:dyDescent="0.3">
      <c r="B49" s="68" t="s">
        <v>71</v>
      </c>
      <c r="C49" s="70">
        <f t="shared" si="4"/>
        <v>0</v>
      </c>
      <c r="D49" s="71">
        <f t="shared" si="5"/>
        <v>0</v>
      </c>
    </row>
    <row r="50" spans="2:4" ht="29.25" thickBot="1" x14ac:dyDescent="0.3">
      <c r="B50" s="72" t="s">
        <v>29</v>
      </c>
      <c r="C50" s="73">
        <f>C21+C27+C33+C39</f>
        <v>750</v>
      </c>
      <c r="D50" s="74">
        <f>D21+D27+D33+D39</f>
        <v>1</v>
      </c>
    </row>
    <row r="58" spans="2:4" ht="15.75" thickBot="1" x14ac:dyDescent="0.3"/>
    <row r="59" spans="2:4" ht="63" customHeight="1" thickBot="1" x14ac:dyDescent="0.3">
      <c r="B59" s="214" t="s">
        <v>327</v>
      </c>
      <c r="C59" s="215"/>
    </row>
    <row r="60" spans="2:4" ht="24" thickBot="1" x14ac:dyDescent="0.4">
      <c r="B60" s="56"/>
      <c r="C60" s="56"/>
    </row>
    <row r="61" spans="2:4" ht="21.75" thickBot="1" x14ac:dyDescent="0.3">
      <c r="B61" s="57" t="s">
        <v>8</v>
      </c>
      <c r="C61" s="7" t="s">
        <v>55</v>
      </c>
    </row>
    <row r="62" spans="2:4" ht="207.75" customHeight="1" thickBot="1" x14ac:dyDescent="0.3">
      <c r="B62" s="58" t="s">
        <v>9</v>
      </c>
      <c r="C62" s="11" t="s">
        <v>330</v>
      </c>
    </row>
    <row r="63" spans="2:4" ht="174" customHeight="1" thickBot="1" x14ac:dyDescent="0.3">
      <c r="B63" s="42" t="s">
        <v>48</v>
      </c>
      <c r="C63" s="43" t="s">
        <v>332</v>
      </c>
    </row>
    <row r="66" spans="2:14" ht="15.75" thickBot="1" x14ac:dyDescent="0.3"/>
    <row r="67" spans="2:14" ht="24" thickBot="1" x14ac:dyDescent="0.4">
      <c r="B67" s="23" t="s">
        <v>80</v>
      </c>
      <c r="C67" s="221" t="s">
        <v>326</v>
      </c>
      <c r="D67" s="222"/>
      <c r="E67" s="222"/>
      <c r="F67" s="222"/>
      <c r="G67" s="242"/>
      <c r="H67" s="198"/>
      <c r="I67" s="197"/>
      <c r="J67" s="197"/>
      <c r="K67" s="197"/>
      <c r="L67" s="197"/>
      <c r="M67" s="197"/>
      <c r="N67" s="197"/>
    </row>
    <row r="68" spans="2:14" ht="24" thickBot="1" x14ac:dyDescent="0.3">
      <c r="C68" s="224" t="s">
        <v>36</v>
      </c>
      <c r="D68" s="222"/>
      <c r="E68" s="222"/>
      <c r="F68" s="222"/>
      <c r="G68" s="242"/>
      <c r="H68" s="198"/>
      <c r="I68" s="197"/>
      <c r="J68" s="197"/>
      <c r="K68" s="197"/>
      <c r="L68" s="197"/>
      <c r="M68" s="197"/>
      <c r="N68" s="197"/>
    </row>
    <row r="69" spans="2:14" ht="24" thickBot="1" x14ac:dyDescent="0.3">
      <c r="C69" s="13" t="s">
        <v>67</v>
      </c>
      <c r="D69" s="13" t="s">
        <v>68</v>
      </c>
      <c r="E69" s="13" t="s">
        <v>69</v>
      </c>
      <c r="F69" s="13" t="s">
        <v>70</v>
      </c>
    </row>
    <row r="70" spans="2:14" ht="21" x14ac:dyDescent="0.25">
      <c r="B70" s="24" t="s">
        <v>67</v>
      </c>
      <c r="C70" s="25">
        <f>(C22/(C$50/100))%</f>
        <v>2.4E-2</v>
      </c>
      <c r="D70" s="25">
        <f>(C28/(C$50/100))%</f>
        <v>0.14266666666666666</v>
      </c>
      <c r="E70" s="25">
        <f>(C34/(C$50/100))%</f>
        <v>1.3333333333333333E-3</v>
      </c>
      <c r="F70" s="25">
        <f>(C40/(C$50/100))%</f>
        <v>0</v>
      </c>
      <c r="H70" s="69"/>
    </row>
    <row r="71" spans="2:14" ht="21" x14ac:dyDescent="0.25">
      <c r="B71" s="26" t="s">
        <v>68</v>
      </c>
      <c r="C71" s="25">
        <f>(C23/(C$50/100))%</f>
        <v>0</v>
      </c>
      <c r="D71" s="25">
        <f>(C29/(C$50/100))%</f>
        <v>0.16266666666666665</v>
      </c>
      <c r="E71" s="25">
        <f>(C35/(C$50/100))%</f>
        <v>0.27866666666666667</v>
      </c>
      <c r="F71" s="25">
        <f>(C41/(C$50/100))%</f>
        <v>0</v>
      </c>
      <c r="G71" s="199"/>
    </row>
    <row r="72" spans="2:14" ht="21" x14ac:dyDescent="0.25">
      <c r="B72" s="26" t="s">
        <v>69</v>
      </c>
      <c r="C72" s="25">
        <f>(C24/(C$50/100))%</f>
        <v>0</v>
      </c>
      <c r="D72" s="25">
        <f>(C30/(C$50/100))%</f>
        <v>0</v>
      </c>
      <c r="E72" s="25">
        <f>(C36/(C$50/100))%</f>
        <v>0.32266666666666666</v>
      </c>
      <c r="F72" s="25">
        <f>(C42/(C$50/100))%</f>
        <v>0.04</v>
      </c>
      <c r="G72" s="199"/>
    </row>
    <row r="73" spans="2:14" ht="21" x14ac:dyDescent="0.25">
      <c r="B73" s="26" t="s">
        <v>70</v>
      </c>
      <c r="C73" s="25">
        <f>(C25/(C$50/100))%</f>
        <v>0</v>
      </c>
      <c r="D73" s="25">
        <f>(C31/(C$50/100))%</f>
        <v>0</v>
      </c>
      <c r="E73" s="25">
        <f>(C37/(C$50/100))%</f>
        <v>0</v>
      </c>
      <c r="F73" s="25">
        <f>(C43/(C$50/100))%</f>
        <v>2.7999999999999997E-2</v>
      </c>
      <c r="G73" s="199"/>
    </row>
    <row r="74" spans="2:14" ht="21.75" thickBot="1" x14ac:dyDescent="0.3">
      <c r="B74" s="26" t="s">
        <v>71</v>
      </c>
      <c r="C74" s="25">
        <f>(C26/(C$50/100))%</f>
        <v>0</v>
      </c>
      <c r="D74" s="25">
        <f>(C32/(C$50/100))%</f>
        <v>0</v>
      </c>
      <c r="E74" s="25">
        <f>(C38/(C$50/100))%</f>
        <v>0</v>
      </c>
      <c r="F74" s="25">
        <f>(C44/(C$50/100))%</f>
        <v>0</v>
      </c>
      <c r="G74" s="199"/>
    </row>
    <row r="75" spans="2:14" ht="24" thickBot="1" x14ac:dyDescent="0.3">
      <c r="B75" s="27" t="s">
        <v>37</v>
      </c>
      <c r="C75" s="28">
        <f t="shared" ref="C75:F75" si="6">SUM(C70:C74)</f>
        <v>2.4E-2</v>
      </c>
      <c r="D75" s="28">
        <f t="shared" si="6"/>
        <v>0.30533333333333335</v>
      </c>
      <c r="E75" s="28">
        <f t="shared" si="6"/>
        <v>0.60266666666666668</v>
      </c>
      <c r="F75" s="28">
        <f t="shared" si="6"/>
        <v>6.8000000000000005E-2</v>
      </c>
      <c r="G75" s="199"/>
    </row>
  </sheetData>
  <mergeCells count="5">
    <mergeCell ref="H4:H5"/>
    <mergeCell ref="B9:D9"/>
    <mergeCell ref="B59:C59"/>
    <mergeCell ref="C67:G67"/>
    <mergeCell ref="C68:G68"/>
  </mergeCells>
  <dataValidations count="1">
    <dataValidation type="list" allowBlank="1" showInputMessage="1" showErrorMessage="1" promptTitle="VALORES POSIBLES ASIGNADOR IOT" sqref="F4:F5" xr:uid="{86CAD007-7B17-4322-985C-2E4FE2377461}">
      <formula1>"CRÍTICA,ALTA,MEDIA,BAJA,NINGUNA"</formula1>
    </dataValidation>
  </dataValidations>
  <hyperlinks>
    <hyperlink ref="F5" r:id="rId1" display="cve@mitre.org/cve@cert.org.tw" xr:uid="{1D9DEA39-2F86-487C-A94E-8F86DA8EB821}"/>
    <hyperlink ref="F4" r:id="rId2" display="cve@mitre.org/cve@cert.org.tw" xr:uid="{D9C7601B-F336-4F68-8422-0EDB80A16B4F}"/>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B73A3-7996-4682-AF02-90F41C489AE0}">
  <dimension ref="B2:N57"/>
  <sheetViews>
    <sheetView topLeftCell="A48" zoomScale="40" zoomScaleNormal="40" workbookViewId="0">
      <selection activeCell="F24" sqref="F24"/>
    </sheetView>
  </sheetViews>
  <sheetFormatPr baseColWidth="10" defaultRowHeight="15" x14ac:dyDescent="0.25"/>
  <cols>
    <col min="2" max="2" width="136.7109375" customWidth="1"/>
    <col min="3" max="3" width="113.5703125" customWidth="1"/>
    <col min="4" max="4" width="113.140625" customWidth="1"/>
    <col min="5" max="5" width="77.28515625" customWidth="1"/>
    <col min="6" max="6" width="62.85546875" customWidth="1"/>
    <col min="7" max="7" width="60.140625" customWidth="1"/>
    <col min="8" max="8" width="87.28515625" customWidth="1"/>
    <col min="9" max="9" width="57.5703125" customWidth="1"/>
    <col min="10" max="10" width="40.28515625" customWidth="1"/>
    <col min="11" max="11" width="45.42578125" customWidth="1"/>
    <col min="12" max="12" width="40.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38" t="s">
        <v>334</v>
      </c>
      <c r="C4" s="1" t="s">
        <v>335</v>
      </c>
      <c r="D4" s="39" t="s">
        <v>336</v>
      </c>
      <c r="E4" s="40" t="s">
        <v>7</v>
      </c>
      <c r="F4" s="41" t="s">
        <v>77</v>
      </c>
      <c r="G4" s="3" t="s">
        <v>78</v>
      </c>
      <c r="H4" s="216" t="s">
        <v>345</v>
      </c>
    </row>
    <row r="5" spans="2:8" ht="271.5" customHeight="1" thickTop="1" thickBot="1" x14ac:dyDescent="0.3">
      <c r="B5" s="200" t="s">
        <v>342</v>
      </c>
      <c r="C5" s="201" t="s">
        <v>343</v>
      </c>
      <c r="D5" s="202" t="s">
        <v>344</v>
      </c>
      <c r="E5" s="2" t="s">
        <v>7</v>
      </c>
      <c r="F5" s="48" t="s">
        <v>338</v>
      </c>
      <c r="G5" s="93" t="s">
        <v>78</v>
      </c>
      <c r="H5" s="217"/>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55</v>
      </c>
      <c r="D11" s="8"/>
    </row>
    <row r="12" spans="2:8" ht="224.25" customHeight="1" thickBot="1" x14ac:dyDescent="0.4">
      <c r="B12" s="10" t="s">
        <v>9</v>
      </c>
      <c r="C12" s="11" t="s">
        <v>346</v>
      </c>
      <c r="D12" s="9"/>
    </row>
    <row r="13" spans="2:8" ht="207.75" customHeight="1" thickBot="1" x14ac:dyDescent="0.3">
      <c r="B13" s="42" t="s">
        <v>48</v>
      </c>
      <c r="C13" s="43" t="s">
        <v>347</v>
      </c>
    </row>
    <row r="19" spans="2:4" ht="15.75" thickBot="1" x14ac:dyDescent="0.3"/>
    <row r="20" spans="2:4" ht="63.75" customHeight="1" thickBot="1" x14ac:dyDescent="0.3">
      <c r="B20" s="50" t="s">
        <v>340</v>
      </c>
      <c r="C20" s="51" t="s">
        <v>10</v>
      </c>
      <c r="D20" s="52" t="s">
        <v>329</v>
      </c>
    </row>
    <row r="21" spans="2:4" ht="23.25" x14ac:dyDescent="0.25">
      <c r="B21" s="62" t="s">
        <v>67</v>
      </c>
      <c r="C21" s="63">
        <f>SUM(C22:C23)</f>
        <v>18</v>
      </c>
      <c r="D21" s="64">
        <f>(C21/(C$35/100))%</f>
        <v>2.4E-2</v>
      </c>
    </row>
    <row r="22" spans="2:4" ht="21" x14ac:dyDescent="0.25">
      <c r="B22" s="203" t="s">
        <v>338</v>
      </c>
      <c r="C22" s="66">
        <v>1</v>
      </c>
      <c r="D22" s="76">
        <f>(C22/(C$21/100))%</f>
        <v>5.5555555555555552E-2</v>
      </c>
    </row>
    <row r="23" spans="2:4" ht="21" x14ac:dyDescent="0.25">
      <c r="B23" s="203" t="s">
        <v>339</v>
      </c>
      <c r="C23" s="66">
        <v>17</v>
      </c>
      <c r="D23" s="76">
        <f t="shared" ref="D23" si="0">(C23/(C$21/100))%</f>
        <v>0.94444444444444442</v>
      </c>
    </row>
    <row r="24" spans="2:4" ht="23.25" x14ac:dyDescent="0.25">
      <c r="B24" s="59" t="s">
        <v>68</v>
      </c>
      <c r="C24" s="60">
        <f>SUM(C25:C26)</f>
        <v>229</v>
      </c>
      <c r="D24" s="61">
        <f>(C24/(C$35/100))%</f>
        <v>0.30533333333333335</v>
      </c>
    </row>
    <row r="25" spans="2:4" ht="21" x14ac:dyDescent="0.25">
      <c r="B25" s="203" t="s">
        <v>338</v>
      </c>
      <c r="C25" s="66">
        <v>142</v>
      </c>
      <c r="D25" s="77">
        <f>(C25/(C$24/100))%</f>
        <v>0.62008733624454149</v>
      </c>
    </row>
    <row r="26" spans="2:4" ht="21" x14ac:dyDescent="0.25">
      <c r="B26" s="203" t="s">
        <v>339</v>
      </c>
      <c r="C26" s="66">
        <v>87</v>
      </c>
      <c r="D26" s="77">
        <f t="shared" ref="D26" si="1">(C26/(C$24/100))%</f>
        <v>0.37991266375545846</v>
      </c>
    </row>
    <row r="27" spans="2:4" ht="23.25" x14ac:dyDescent="0.25">
      <c r="B27" s="59" t="s">
        <v>325</v>
      </c>
      <c r="C27" s="60">
        <f>SUM(C28:C29)</f>
        <v>451</v>
      </c>
      <c r="D27" s="61">
        <f>(C27/(C$35/100))%</f>
        <v>0.60133333333333328</v>
      </c>
    </row>
    <row r="28" spans="2:4" ht="21" x14ac:dyDescent="0.25">
      <c r="B28" s="203" t="s">
        <v>338</v>
      </c>
      <c r="C28" s="66">
        <v>391</v>
      </c>
      <c r="D28" s="77">
        <f>(C28/(C$27/100))%</f>
        <v>0.86696230598669632</v>
      </c>
    </row>
    <row r="29" spans="2:4" ht="21" x14ac:dyDescent="0.25">
      <c r="B29" s="203" t="s">
        <v>339</v>
      </c>
      <c r="C29" s="66">
        <v>60</v>
      </c>
      <c r="D29" s="77">
        <f t="shared" ref="D29" si="2">(C29/(C$27/100))%</f>
        <v>0.13303769401330379</v>
      </c>
    </row>
    <row r="30" spans="2:4" ht="23.25" x14ac:dyDescent="0.25">
      <c r="B30" s="59" t="s">
        <v>70</v>
      </c>
      <c r="C30" s="60">
        <f>SUM(C31:C32)</f>
        <v>51</v>
      </c>
      <c r="D30" s="61">
        <f>(C30/(C$35/100))%</f>
        <v>6.8000000000000005E-2</v>
      </c>
    </row>
    <row r="31" spans="2:4" ht="21" x14ac:dyDescent="0.25">
      <c r="B31" s="203" t="s">
        <v>338</v>
      </c>
      <c r="C31" s="66">
        <v>38</v>
      </c>
      <c r="D31" s="77">
        <f>(C31/(C$30/100))%</f>
        <v>0.74509803921568629</v>
      </c>
    </row>
    <row r="32" spans="2:4" ht="21" x14ac:dyDescent="0.25">
      <c r="B32" s="203" t="s">
        <v>339</v>
      </c>
      <c r="C32" s="66">
        <v>13</v>
      </c>
      <c r="D32" s="77">
        <f t="shared" ref="D32" si="3">(C32/(C$30/100))%</f>
        <v>0.25490196078431371</v>
      </c>
    </row>
    <row r="33" spans="2:5" ht="24" thickBot="1" x14ac:dyDescent="0.3">
      <c r="B33" s="70" t="s">
        <v>338</v>
      </c>
      <c r="C33" s="70">
        <f>C31+C28+C25+C22</f>
        <v>572</v>
      </c>
      <c r="D33" s="71">
        <f>(C33/(C$35/100))%</f>
        <v>0.7626666666666666</v>
      </c>
      <c r="E33" s="69"/>
    </row>
    <row r="34" spans="2:5" ht="24" thickBot="1" x14ac:dyDescent="0.3">
      <c r="B34" s="68" t="s">
        <v>339</v>
      </c>
      <c r="C34" s="70">
        <f>C32+C29+C26+C23+1</f>
        <v>178</v>
      </c>
      <c r="D34" s="71">
        <f>(C34/(C$35/100))%</f>
        <v>0.23733333333333334</v>
      </c>
    </row>
    <row r="35" spans="2:5" ht="29.25" thickBot="1" x14ac:dyDescent="0.3">
      <c r="B35" s="72" t="s">
        <v>29</v>
      </c>
      <c r="C35" s="73">
        <f>C33+C34</f>
        <v>750</v>
      </c>
      <c r="D35" s="74">
        <f>D21+D24+D27+D30</f>
        <v>0.99866666666666659</v>
      </c>
    </row>
    <row r="43" spans="2:5" ht="15.75" thickBot="1" x14ac:dyDescent="0.3"/>
    <row r="44" spans="2:5" ht="63" customHeight="1" thickBot="1" x14ac:dyDescent="0.3">
      <c r="B44" s="214" t="s">
        <v>341</v>
      </c>
      <c r="C44" s="215"/>
    </row>
    <row r="45" spans="2:5" ht="24" thickBot="1" x14ac:dyDescent="0.4">
      <c r="B45" s="56"/>
      <c r="C45" s="56"/>
    </row>
    <row r="46" spans="2:5" ht="21.75" thickBot="1" x14ac:dyDescent="0.3">
      <c r="B46" s="57" t="s">
        <v>8</v>
      </c>
      <c r="C46" s="7" t="s">
        <v>55</v>
      </c>
    </row>
    <row r="47" spans="2:5" ht="207.75" customHeight="1" thickBot="1" x14ac:dyDescent="0.3">
      <c r="B47" s="58" t="s">
        <v>9</v>
      </c>
      <c r="C47" s="11" t="s">
        <v>346</v>
      </c>
    </row>
    <row r="48" spans="2:5" ht="174" customHeight="1" thickBot="1" x14ac:dyDescent="0.3">
      <c r="B48" s="42" t="s">
        <v>48</v>
      </c>
      <c r="C48" s="43" t="s">
        <v>348</v>
      </c>
    </row>
    <row r="51" spans="2:14" ht="15.75" thickBot="1" x14ac:dyDescent="0.3"/>
    <row r="52" spans="2:14" ht="24" thickBot="1" x14ac:dyDescent="0.4">
      <c r="B52" s="23" t="s">
        <v>337</v>
      </c>
      <c r="C52" s="221" t="s">
        <v>326</v>
      </c>
      <c r="D52" s="222"/>
      <c r="E52" s="222"/>
      <c r="F52" s="222"/>
      <c r="G52" s="242"/>
      <c r="H52" s="198"/>
      <c r="I52" s="197"/>
      <c r="J52" s="197"/>
      <c r="K52" s="197"/>
      <c r="L52" s="197"/>
      <c r="M52" s="197"/>
      <c r="N52" s="197"/>
    </row>
    <row r="53" spans="2:14" ht="24" thickBot="1" x14ac:dyDescent="0.3">
      <c r="C53" s="224" t="s">
        <v>36</v>
      </c>
      <c r="D53" s="222"/>
      <c r="E53" s="222"/>
      <c r="F53" s="222"/>
      <c r="G53" s="242"/>
      <c r="H53" s="198"/>
      <c r="I53" s="197"/>
      <c r="J53" s="197"/>
      <c r="K53" s="197"/>
      <c r="L53" s="197"/>
      <c r="M53" s="197"/>
      <c r="N53" s="197"/>
    </row>
    <row r="54" spans="2:14" ht="24" thickBot="1" x14ac:dyDescent="0.3">
      <c r="C54" s="13" t="s">
        <v>67</v>
      </c>
      <c r="D54" s="13" t="s">
        <v>68</v>
      </c>
      <c r="E54" s="13" t="s">
        <v>69</v>
      </c>
      <c r="F54" s="13" t="s">
        <v>70</v>
      </c>
    </row>
    <row r="55" spans="2:14" ht="21" x14ac:dyDescent="0.25">
      <c r="B55" s="203" t="s">
        <v>338</v>
      </c>
      <c r="C55" s="25">
        <f>(C22/(C$35/100))%</f>
        <v>1.3333333333333333E-3</v>
      </c>
      <c r="D55" s="25">
        <f>(C25/(C$35/100))%</f>
        <v>0.18933333333333333</v>
      </c>
      <c r="E55" s="25">
        <f>(C28/(C$35/100))%</f>
        <v>0.52133333333333332</v>
      </c>
      <c r="F55" s="25">
        <f>(C31/(C$35/100))%</f>
        <v>5.0666666666666665E-2</v>
      </c>
      <c r="H55" s="69"/>
    </row>
    <row r="56" spans="2:14" ht="21.75" thickBot="1" x14ac:dyDescent="0.3">
      <c r="B56" s="203" t="s">
        <v>339</v>
      </c>
      <c r="C56" s="25">
        <f>(C23/(C$35/100))%</f>
        <v>2.2666666666666665E-2</v>
      </c>
      <c r="D56" s="25">
        <f>(C26/(C$35/100))%</f>
        <v>0.11599999999999999</v>
      </c>
      <c r="E56" s="25">
        <f>(C29/(C$35/100))%</f>
        <v>0.08</v>
      </c>
      <c r="F56" s="25">
        <f>(C32/(C$35/100))%</f>
        <v>1.7333333333333333E-2</v>
      </c>
      <c r="G56" s="199"/>
    </row>
    <row r="57" spans="2:14" ht="24" thickBot="1" x14ac:dyDescent="0.3">
      <c r="B57" s="27" t="s">
        <v>37</v>
      </c>
      <c r="C57" s="28">
        <f>SUM(C55:C56)</f>
        <v>2.3999999999999997E-2</v>
      </c>
      <c r="D57" s="28">
        <f>SUM(D55:D56)</f>
        <v>0.30533333333333335</v>
      </c>
      <c r="E57" s="28">
        <f>SUM(E55:E56)</f>
        <v>0.60133333333333328</v>
      </c>
      <c r="F57" s="28">
        <f>SUM(F55:F56)</f>
        <v>6.8000000000000005E-2</v>
      </c>
      <c r="G57" s="199"/>
    </row>
  </sheetData>
  <mergeCells count="5">
    <mergeCell ref="H4:H5"/>
    <mergeCell ref="B9:D9"/>
    <mergeCell ref="B44:C44"/>
    <mergeCell ref="C52:G52"/>
    <mergeCell ref="C53:G53"/>
  </mergeCells>
  <dataValidations count="2">
    <dataValidation type="list" allowBlank="1" showInputMessage="1" showErrorMessage="1" promptTitle="VALORES POSIBLES ASIGNADOR IOT" sqref="F4" xr:uid="{27451011-27A8-49DA-A28A-17B278CC4897}">
      <formula1>"CRÍTICA,ALTA,MEDIA,BAJA,NINGUNA"</formula1>
    </dataValidation>
    <dataValidation type="list" allowBlank="1" showInputMessage="1" showErrorMessage="1" promptTitle="VALORES POSIBLES ASIGNADOR IOT" sqref="F5" xr:uid="{CF896272-1011-40D4-B305-6845FBAFAE92}">
      <formula1>"NO DISPONIBLE,NO DEFINIDO,OFICIALMENTE ARREGLADO,ARREGLADO TEMPORALMENTE,SOLUCIÓN ALTERNATIVA"</formula1>
    </dataValidation>
  </dataValidations>
  <hyperlinks>
    <hyperlink ref="F4" r:id="rId1" display="cve@mitre.org/cve@cert.org.tw" xr:uid="{4D7E8607-6F45-4DEE-9D36-45B308825C11}"/>
    <hyperlink ref="F5" r:id="rId2" display="cve@mitre.org/cve@cert.org.tw" xr:uid="{822227BA-B86F-43A0-84A8-60A9DD95B92B}"/>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9EDF7-170A-48BB-AAAB-AE9C63F52FE6}">
  <dimension ref="B2:N189"/>
  <sheetViews>
    <sheetView topLeftCell="A20" zoomScale="40" zoomScaleNormal="40" workbookViewId="0">
      <selection activeCell="B24" sqref="B24:D26"/>
    </sheetView>
  </sheetViews>
  <sheetFormatPr baseColWidth="10" defaultRowHeight="15" x14ac:dyDescent="0.25"/>
  <cols>
    <col min="2" max="2" width="101.5703125" customWidth="1"/>
    <col min="3" max="3" width="113.5703125" customWidth="1"/>
    <col min="4" max="4" width="113.140625" customWidth="1"/>
    <col min="5" max="5" width="77.28515625" customWidth="1"/>
    <col min="6" max="6" width="62.85546875" customWidth="1"/>
    <col min="7" max="7" width="60.140625" customWidth="1"/>
    <col min="8" max="8" width="87.28515625" customWidth="1"/>
    <col min="9" max="9" width="57.5703125" customWidth="1"/>
    <col min="10" max="10" width="40.28515625" customWidth="1"/>
    <col min="11" max="11" width="45.42578125" customWidth="1"/>
    <col min="12" max="12" width="40.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45" t="s">
        <v>5</v>
      </c>
      <c r="C4" s="46" t="s">
        <v>5</v>
      </c>
      <c r="D4" s="47" t="s">
        <v>6</v>
      </c>
      <c r="E4" s="2" t="s">
        <v>7</v>
      </c>
      <c r="F4" s="48" t="s">
        <v>44</v>
      </c>
      <c r="G4" s="44" t="s">
        <v>51</v>
      </c>
      <c r="H4" s="216" t="s">
        <v>79</v>
      </c>
    </row>
    <row r="5" spans="2:8" ht="271.5" customHeight="1" thickTop="1" thickBot="1" x14ac:dyDescent="0.3">
      <c r="B5" s="45" t="s">
        <v>74</v>
      </c>
      <c r="C5" s="46" t="s">
        <v>75</v>
      </c>
      <c r="D5" s="47" t="s">
        <v>76</v>
      </c>
      <c r="E5" s="2" t="s">
        <v>7</v>
      </c>
      <c r="F5" s="48" t="s">
        <v>77</v>
      </c>
      <c r="G5" s="3" t="s">
        <v>78</v>
      </c>
      <c r="H5" s="217"/>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49</v>
      </c>
      <c r="D11" s="8"/>
    </row>
    <row r="12" spans="2:8" ht="224.25" customHeight="1" thickBot="1" x14ac:dyDescent="0.4">
      <c r="B12" s="10" t="s">
        <v>9</v>
      </c>
      <c r="C12" s="11" t="s">
        <v>81</v>
      </c>
      <c r="D12" s="9"/>
    </row>
    <row r="13" spans="2:8" ht="207.75" customHeight="1" thickBot="1" x14ac:dyDescent="0.3">
      <c r="B13" s="42" t="s">
        <v>48</v>
      </c>
      <c r="C13" s="43" t="s">
        <v>82</v>
      </c>
    </row>
    <row r="19" spans="2:4" ht="15.75" thickBot="1" x14ac:dyDescent="0.3"/>
    <row r="20" spans="2:4" ht="63.75" customHeight="1" thickBot="1" x14ac:dyDescent="0.3">
      <c r="B20" s="50" t="s">
        <v>72</v>
      </c>
      <c r="C20" s="51" t="s">
        <v>10</v>
      </c>
      <c r="D20" s="52" t="s">
        <v>54</v>
      </c>
    </row>
    <row r="21" spans="2:4" ht="23.25" x14ac:dyDescent="0.25">
      <c r="B21" s="62" t="s">
        <v>12</v>
      </c>
      <c r="C21" s="63">
        <f>SUM(C22:C26)</f>
        <v>248</v>
      </c>
      <c r="D21" s="64">
        <f>(C21/(C$164/100))%</f>
        <v>0.33066666666666672</v>
      </c>
    </row>
    <row r="22" spans="2:4" ht="21" x14ac:dyDescent="0.25">
      <c r="B22" s="75" t="s">
        <v>67</v>
      </c>
      <c r="C22" s="66">
        <v>69</v>
      </c>
      <c r="D22" s="76">
        <f>(C22/(C$21/100))%</f>
        <v>0.27822580645161293</v>
      </c>
    </row>
    <row r="23" spans="2:4" ht="21" x14ac:dyDescent="0.25">
      <c r="B23" s="75" t="s">
        <v>68</v>
      </c>
      <c r="C23" s="66">
        <v>150</v>
      </c>
      <c r="D23" s="76">
        <f t="shared" ref="D23:D26" si="0">(C23/(C$21/100))%</f>
        <v>0.60483870967741937</v>
      </c>
    </row>
    <row r="24" spans="2:4" ht="21" x14ac:dyDescent="0.25">
      <c r="B24" s="75" t="s">
        <v>69</v>
      </c>
      <c r="C24" s="66">
        <v>29</v>
      </c>
      <c r="D24" s="76">
        <f t="shared" si="0"/>
        <v>0.11693548387096774</v>
      </c>
    </row>
    <row r="25" spans="2:4" ht="21" x14ac:dyDescent="0.25">
      <c r="B25" s="75" t="s">
        <v>70</v>
      </c>
      <c r="C25" s="66">
        <v>0</v>
      </c>
      <c r="D25" s="76">
        <f t="shared" si="0"/>
        <v>0</v>
      </c>
    </row>
    <row r="26" spans="2:4" ht="21" x14ac:dyDescent="0.25">
      <c r="B26" s="75" t="s">
        <v>71</v>
      </c>
      <c r="C26" s="66">
        <v>0</v>
      </c>
      <c r="D26" s="76">
        <f t="shared" si="0"/>
        <v>0</v>
      </c>
    </row>
    <row r="27" spans="2:4" ht="23.25" x14ac:dyDescent="0.25">
      <c r="B27" s="59" t="s">
        <v>11</v>
      </c>
      <c r="C27" s="60">
        <f>SUM(C28:C32)</f>
        <v>157</v>
      </c>
      <c r="D27" s="61">
        <f>(C27/(C$164/100))%</f>
        <v>0.20933333333333334</v>
      </c>
    </row>
    <row r="28" spans="2:4" ht="21" x14ac:dyDescent="0.25">
      <c r="B28" s="75" t="s">
        <v>67</v>
      </c>
      <c r="C28" s="66">
        <v>29</v>
      </c>
      <c r="D28" s="77">
        <f>(C28/(C$27/100))%</f>
        <v>0.18471337579617836</v>
      </c>
    </row>
    <row r="29" spans="2:4" ht="21" x14ac:dyDescent="0.25">
      <c r="B29" s="75" t="s">
        <v>68</v>
      </c>
      <c r="C29" s="66">
        <v>59</v>
      </c>
      <c r="D29" s="77">
        <f t="shared" ref="D29:D32" si="1">(C29/(C$27/100))%</f>
        <v>0.37579617834394902</v>
      </c>
    </row>
    <row r="30" spans="2:4" ht="21" x14ac:dyDescent="0.25">
      <c r="B30" s="75" t="s">
        <v>69</v>
      </c>
      <c r="C30" s="66">
        <v>59</v>
      </c>
      <c r="D30" s="77">
        <f t="shared" si="1"/>
        <v>0.37579617834394902</v>
      </c>
    </row>
    <row r="31" spans="2:4" ht="21" x14ac:dyDescent="0.25">
      <c r="B31" s="75" t="s">
        <v>70</v>
      </c>
      <c r="C31" s="66">
        <v>10</v>
      </c>
      <c r="D31" s="77">
        <f t="shared" si="1"/>
        <v>6.3694267515923567E-2</v>
      </c>
    </row>
    <row r="32" spans="2:4" ht="21" x14ac:dyDescent="0.25">
      <c r="B32" s="75" t="s">
        <v>71</v>
      </c>
      <c r="C32" s="66">
        <v>0</v>
      </c>
      <c r="D32" s="77">
        <f t="shared" si="1"/>
        <v>0</v>
      </c>
    </row>
    <row r="33" spans="2:4" ht="23.25" x14ac:dyDescent="0.25">
      <c r="B33" s="59" t="s">
        <v>13</v>
      </c>
      <c r="C33" s="60">
        <f>SUM(C34:C38)</f>
        <v>73</v>
      </c>
      <c r="D33" s="61">
        <f>(C33/(C$164/100))%</f>
        <v>9.7333333333333327E-2</v>
      </c>
    </row>
    <row r="34" spans="2:4" ht="21" x14ac:dyDescent="0.25">
      <c r="B34" s="75" t="s">
        <v>67</v>
      </c>
      <c r="C34" s="66">
        <v>0</v>
      </c>
      <c r="D34" s="77">
        <f>(C34/(C$33/100))%</f>
        <v>0</v>
      </c>
    </row>
    <row r="35" spans="2:4" ht="21" x14ac:dyDescent="0.25">
      <c r="B35" s="75" t="s">
        <v>68</v>
      </c>
      <c r="C35" s="66">
        <v>58</v>
      </c>
      <c r="D35" s="77">
        <f t="shared" ref="D35:D38" si="2">(C35/(C$33/100))%</f>
        <v>0.79452054794520555</v>
      </c>
    </row>
    <row r="36" spans="2:4" ht="21" x14ac:dyDescent="0.25">
      <c r="B36" s="75" t="s">
        <v>69</v>
      </c>
      <c r="C36" s="66">
        <v>14</v>
      </c>
      <c r="D36" s="77">
        <f t="shared" si="2"/>
        <v>0.19178082191780824</v>
      </c>
    </row>
    <row r="37" spans="2:4" ht="21" x14ac:dyDescent="0.25">
      <c r="B37" s="75" t="s">
        <v>70</v>
      </c>
      <c r="C37" s="66">
        <v>1</v>
      </c>
      <c r="D37" s="77">
        <f t="shared" si="2"/>
        <v>1.3698630136986301E-2</v>
      </c>
    </row>
    <row r="38" spans="2:4" ht="21" x14ac:dyDescent="0.25">
      <c r="B38" s="75" t="s">
        <v>71</v>
      </c>
      <c r="C38" s="66">
        <v>0</v>
      </c>
      <c r="D38" s="77">
        <f t="shared" si="2"/>
        <v>0</v>
      </c>
    </row>
    <row r="39" spans="2:4" ht="23.25" x14ac:dyDescent="0.25">
      <c r="B39" s="59" t="s">
        <v>15</v>
      </c>
      <c r="C39" s="60">
        <f>SUM(C40:C44)</f>
        <v>46</v>
      </c>
      <c r="D39" s="61">
        <f>(C39/(C$164/100))%</f>
        <v>6.1333333333333337E-2</v>
      </c>
    </row>
    <row r="40" spans="2:4" ht="21" x14ac:dyDescent="0.25">
      <c r="B40" s="75" t="s">
        <v>67</v>
      </c>
      <c r="C40" s="66">
        <v>4</v>
      </c>
      <c r="D40" s="77">
        <f>(C40/(C$39/100))%</f>
        <v>8.6956521739130432E-2</v>
      </c>
    </row>
    <row r="41" spans="2:4" ht="21" x14ac:dyDescent="0.25">
      <c r="B41" s="75" t="s">
        <v>68</v>
      </c>
      <c r="C41" s="66">
        <v>12</v>
      </c>
      <c r="D41" s="77">
        <f t="shared" ref="D41:D44" si="3">(C41/(C$39/100))%</f>
        <v>0.2608695652173913</v>
      </c>
    </row>
    <row r="42" spans="2:4" ht="21" x14ac:dyDescent="0.25">
      <c r="B42" s="75" t="s">
        <v>69</v>
      </c>
      <c r="C42" s="66">
        <v>30</v>
      </c>
      <c r="D42" s="77">
        <f t="shared" si="3"/>
        <v>0.65217391304347827</v>
      </c>
    </row>
    <row r="43" spans="2:4" ht="21" x14ac:dyDescent="0.25">
      <c r="B43" s="75" t="s">
        <v>70</v>
      </c>
      <c r="C43" s="66">
        <v>0</v>
      </c>
      <c r="D43" s="77">
        <f t="shared" si="3"/>
        <v>0</v>
      </c>
    </row>
    <row r="44" spans="2:4" ht="21" x14ac:dyDescent="0.25">
      <c r="B44" s="75" t="s">
        <v>71</v>
      </c>
      <c r="C44" s="66">
        <v>0</v>
      </c>
      <c r="D44" s="77">
        <f t="shared" si="3"/>
        <v>0</v>
      </c>
    </row>
    <row r="45" spans="2:4" ht="23.25" x14ac:dyDescent="0.25">
      <c r="B45" s="59" t="s">
        <v>16</v>
      </c>
      <c r="C45" s="60">
        <f>SUM(C46:C50)</f>
        <v>42</v>
      </c>
      <c r="D45" s="61">
        <f>(C45/(C$164/100))%</f>
        <v>5.5999999999999994E-2</v>
      </c>
    </row>
    <row r="46" spans="2:4" ht="21" x14ac:dyDescent="0.25">
      <c r="B46" s="75" t="s">
        <v>67</v>
      </c>
      <c r="C46" s="66">
        <v>14</v>
      </c>
      <c r="D46" s="77">
        <f>(C46/(C$45/100))%</f>
        <v>0.33333333333333337</v>
      </c>
    </row>
    <row r="47" spans="2:4" ht="21" x14ac:dyDescent="0.25">
      <c r="B47" s="75" t="s">
        <v>68</v>
      </c>
      <c r="C47" s="66">
        <v>24</v>
      </c>
      <c r="D47" s="77">
        <f t="shared" ref="D47:D50" si="4">(C47/(C$45/100))%</f>
        <v>0.57142857142857151</v>
      </c>
    </row>
    <row r="48" spans="2:4" ht="21" x14ac:dyDescent="0.25">
      <c r="B48" s="75" t="s">
        <v>69</v>
      </c>
      <c r="C48" s="66">
        <v>4</v>
      </c>
      <c r="D48" s="77">
        <f t="shared" si="4"/>
        <v>9.5238095238095233E-2</v>
      </c>
    </row>
    <row r="49" spans="2:4" ht="21" x14ac:dyDescent="0.25">
      <c r="B49" s="75" t="s">
        <v>70</v>
      </c>
      <c r="C49" s="66">
        <v>0</v>
      </c>
      <c r="D49" s="77">
        <f t="shared" si="4"/>
        <v>0</v>
      </c>
    </row>
    <row r="50" spans="2:4" ht="21" x14ac:dyDescent="0.25">
      <c r="B50" s="75" t="s">
        <v>71</v>
      </c>
      <c r="C50" s="66">
        <v>0</v>
      </c>
      <c r="D50" s="77">
        <f t="shared" si="4"/>
        <v>0</v>
      </c>
    </row>
    <row r="51" spans="2:4" ht="23.25" x14ac:dyDescent="0.25">
      <c r="B51" s="59" t="s">
        <v>14</v>
      </c>
      <c r="C51" s="60">
        <f>SUM(C52:C56)</f>
        <v>40</v>
      </c>
      <c r="D51" s="61">
        <f>(C51/(C$164/100))%</f>
        <v>5.333333333333333E-2</v>
      </c>
    </row>
    <row r="52" spans="2:4" ht="21" x14ac:dyDescent="0.25">
      <c r="B52" s="75" t="s">
        <v>67</v>
      </c>
      <c r="C52" s="66">
        <v>2</v>
      </c>
      <c r="D52" s="77">
        <f>(C52/(C$51/100))%</f>
        <v>0.05</v>
      </c>
    </row>
    <row r="53" spans="2:4" ht="21" x14ac:dyDescent="0.25">
      <c r="B53" s="75" t="s">
        <v>68</v>
      </c>
      <c r="C53" s="66">
        <v>5</v>
      </c>
      <c r="D53" s="77">
        <f t="shared" ref="D53:D56" si="5">(C53/(C$51/100))%</f>
        <v>0.125</v>
      </c>
    </row>
    <row r="54" spans="2:4" ht="21" x14ac:dyDescent="0.25">
      <c r="B54" s="75" t="s">
        <v>69</v>
      </c>
      <c r="C54" s="66">
        <v>33</v>
      </c>
      <c r="D54" s="77">
        <f t="shared" si="5"/>
        <v>0.82499999999999996</v>
      </c>
    </row>
    <row r="55" spans="2:4" ht="21" x14ac:dyDescent="0.25">
      <c r="B55" s="75" t="s">
        <v>70</v>
      </c>
      <c r="C55" s="66">
        <v>0</v>
      </c>
      <c r="D55" s="77">
        <f t="shared" si="5"/>
        <v>0</v>
      </c>
    </row>
    <row r="56" spans="2:4" ht="21" x14ac:dyDescent="0.25">
      <c r="B56" s="75" t="s">
        <v>71</v>
      </c>
      <c r="C56" s="66">
        <v>0</v>
      </c>
      <c r="D56" s="77">
        <f t="shared" si="5"/>
        <v>0</v>
      </c>
    </row>
    <row r="57" spans="2:4" ht="23.25" x14ac:dyDescent="0.25">
      <c r="B57" s="59" t="s">
        <v>17</v>
      </c>
      <c r="C57" s="60">
        <f>SUM(C58:C62)</f>
        <v>36</v>
      </c>
      <c r="D57" s="61">
        <f>(C57/(C$164/100))%</f>
        <v>4.8000000000000001E-2</v>
      </c>
    </row>
    <row r="58" spans="2:4" ht="21" x14ac:dyDescent="0.25">
      <c r="B58" s="75" t="s">
        <v>67</v>
      </c>
      <c r="C58" s="66">
        <v>0</v>
      </c>
      <c r="D58" s="77">
        <f>(C58/(C$57/100))%</f>
        <v>0</v>
      </c>
    </row>
    <row r="59" spans="2:4" ht="21" x14ac:dyDescent="0.25">
      <c r="B59" s="75" t="s">
        <v>68</v>
      </c>
      <c r="C59" s="66">
        <v>6</v>
      </c>
      <c r="D59" s="77">
        <f t="shared" ref="D59:D62" si="6">(C59/(C$57/100))%</f>
        <v>0.16666666666666669</v>
      </c>
    </row>
    <row r="60" spans="2:4" ht="21" x14ac:dyDescent="0.25">
      <c r="B60" s="75" t="s">
        <v>69</v>
      </c>
      <c r="C60" s="66">
        <v>27</v>
      </c>
      <c r="D60" s="77">
        <f t="shared" si="6"/>
        <v>0.75</v>
      </c>
    </row>
    <row r="61" spans="2:4" ht="21" x14ac:dyDescent="0.25">
      <c r="B61" s="75" t="s">
        <v>70</v>
      </c>
      <c r="C61" s="66">
        <v>3</v>
      </c>
      <c r="D61" s="77">
        <f t="shared" si="6"/>
        <v>8.3333333333333343E-2</v>
      </c>
    </row>
    <row r="62" spans="2:4" ht="21" x14ac:dyDescent="0.25">
      <c r="B62" s="75" t="s">
        <v>71</v>
      </c>
      <c r="C62" s="66">
        <v>0</v>
      </c>
      <c r="D62" s="77">
        <f t="shared" si="6"/>
        <v>0</v>
      </c>
    </row>
    <row r="63" spans="2:4" ht="23.25" x14ac:dyDescent="0.25">
      <c r="B63" s="59" t="s">
        <v>18</v>
      </c>
      <c r="C63" s="60">
        <f>SUM(C64:C68)</f>
        <v>36</v>
      </c>
      <c r="D63" s="61">
        <f>(C63/(C$164/100))%</f>
        <v>4.8000000000000001E-2</v>
      </c>
    </row>
    <row r="64" spans="2:4" ht="21" x14ac:dyDescent="0.25">
      <c r="B64" s="75" t="s">
        <v>67</v>
      </c>
      <c r="C64" s="66">
        <v>2</v>
      </c>
      <c r="D64" s="77">
        <f>(C64/(C$63/100))%</f>
        <v>5.5555555555555552E-2</v>
      </c>
    </row>
    <row r="65" spans="2:4" ht="21" x14ac:dyDescent="0.25">
      <c r="B65" s="75" t="s">
        <v>68</v>
      </c>
      <c r="C65" s="66">
        <v>1</v>
      </c>
      <c r="D65" s="77">
        <f t="shared" ref="D65:D68" si="7">(C65/(C$63/100))%</f>
        <v>2.7777777777777776E-2</v>
      </c>
    </row>
    <row r="66" spans="2:4" ht="21" x14ac:dyDescent="0.25">
      <c r="B66" s="75" t="s">
        <v>69</v>
      </c>
      <c r="C66" s="66">
        <v>28</v>
      </c>
      <c r="D66" s="77">
        <f t="shared" si="7"/>
        <v>0.7777777777777779</v>
      </c>
    </row>
    <row r="67" spans="2:4" ht="21" x14ac:dyDescent="0.25">
      <c r="B67" s="75" t="s">
        <v>70</v>
      </c>
      <c r="C67" s="66">
        <v>5</v>
      </c>
      <c r="D67" s="77">
        <f t="shared" si="7"/>
        <v>0.1388888888888889</v>
      </c>
    </row>
    <row r="68" spans="2:4" ht="21" x14ac:dyDescent="0.25">
      <c r="B68" s="75" t="s">
        <v>71</v>
      </c>
      <c r="C68" s="66">
        <v>0</v>
      </c>
      <c r="D68" s="77">
        <f t="shared" si="7"/>
        <v>0</v>
      </c>
    </row>
    <row r="69" spans="2:4" ht="23.25" x14ac:dyDescent="0.25">
      <c r="B69" s="59" t="s">
        <v>19</v>
      </c>
      <c r="C69" s="60">
        <f>SUM(C70:C74)</f>
        <v>31</v>
      </c>
      <c r="D69" s="61">
        <f>(C69/(C$164/100))%</f>
        <v>4.133333333333334E-2</v>
      </c>
    </row>
    <row r="70" spans="2:4" ht="21" x14ac:dyDescent="0.25">
      <c r="B70" s="75" t="s">
        <v>67</v>
      </c>
      <c r="C70" s="66">
        <v>1</v>
      </c>
      <c r="D70" s="77">
        <f>(C70/(C$69/100))%</f>
        <v>3.2258064516129031E-2</v>
      </c>
    </row>
    <row r="71" spans="2:4" ht="21" x14ac:dyDescent="0.25">
      <c r="B71" s="75" t="s">
        <v>68</v>
      </c>
      <c r="C71" s="66">
        <v>8</v>
      </c>
      <c r="D71" s="77">
        <f t="shared" ref="D71:D74" si="8">(C71/(C$69/100))%</f>
        <v>0.25806451612903225</v>
      </c>
    </row>
    <row r="72" spans="2:4" ht="21" x14ac:dyDescent="0.25">
      <c r="B72" s="75" t="s">
        <v>69</v>
      </c>
      <c r="C72" s="66">
        <v>20</v>
      </c>
      <c r="D72" s="77">
        <f t="shared" si="8"/>
        <v>0.64516129032258063</v>
      </c>
    </row>
    <row r="73" spans="2:4" ht="21" x14ac:dyDescent="0.25">
      <c r="B73" s="75" t="s">
        <v>70</v>
      </c>
      <c r="C73" s="66">
        <v>2</v>
      </c>
      <c r="D73" s="77">
        <f t="shared" si="8"/>
        <v>6.4516129032258063E-2</v>
      </c>
    </row>
    <row r="74" spans="2:4" ht="21" x14ac:dyDescent="0.25">
      <c r="B74" s="75" t="s">
        <v>71</v>
      </c>
      <c r="C74" s="66">
        <v>0</v>
      </c>
      <c r="D74" s="77">
        <f t="shared" si="8"/>
        <v>0</v>
      </c>
    </row>
    <row r="75" spans="2:4" ht="23.25" x14ac:dyDescent="0.25">
      <c r="B75" s="59" t="s">
        <v>20</v>
      </c>
      <c r="C75" s="60">
        <f>SUM(C76:C80)</f>
        <v>14</v>
      </c>
      <c r="D75" s="61">
        <f>(C75/(C$164/100))%</f>
        <v>1.8666666666666668E-2</v>
      </c>
    </row>
    <row r="76" spans="2:4" ht="21" x14ac:dyDescent="0.25">
      <c r="B76" s="65" t="s">
        <v>67</v>
      </c>
      <c r="C76" s="66">
        <v>2</v>
      </c>
      <c r="D76" s="67">
        <f>(C76/(C$75/100))%</f>
        <v>0.14285714285714285</v>
      </c>
    </row>
    <row r="77" spans="2:4" ht="21" x14ac:dyDescent="0.25">
      <c r="B77" s="65" t="s">
        <v>68</v>
      </c>
      <c r="C77" s="66">
        <v>5</v>
      </c>
      <c r="D77" s="67">
        <f t="shared" ref="D77:D80" si="9">(C77/(C$75/100))%</f>
        <v>0.3571428571428571</v>
      </c>
    </row>
    <row r="78" spans="2:4" ht="21" x14ac:dyDescent="0.25">
      <c r="B78" s="65" t="s">
        <v>69</v>
      </c>
      <c r="C78" s="66">
        <v>7</v>
      </c>
      <c r="D78" s="67">
        <f t="shared" si="9"/>
        <v>0.49999999999999994</v>
      </c>
    </row>
    <row r="79" spans="2:4" ht="21" x14ac:dyDescent="0.25">
      <c r="B79" s="65" t="s">
        <v>70</v>
      </c>
      <c r="C79" s="66">
        <v>0</v>
      </c>
      <c r="D79" s="67">
        <f t="shared" si="9"/>
        <v>0</v>
      </c>
    </row>
    <row r="80" spans="2:4" ht="21" x14ac:dyDescent="0.25">
      <c r="B80" s="65" t="s">
        <v>71</v>
      </c>
      <c r="C80" s="66">
        <v>0</v>
      </c>
      <c r="D80" s="67">
        <f t="shared" si="9"/>
        <v>0</v>
      </c>
    </row>
    <row r="81" spans="2:4" ht="25.5" customHeight="1" x14ac:dyDescent="0.25">
      <c r="B81" s="59" t="s">
        <v>21</v>
      </c>
      <c r="C81" s="60">
        <f>SUM(C82:C86)</f>
        <v>11</v>
      </c>
      <c r="D81" s="61">
        <f>(C81/(C$164/100))%</f>
        <v>1.4666666666666666E-2</v>
      </c>
    </row>
    <row r="82" spans="2:4" ht="25.5" customHeight="1" x14ac:dyDescent="0.25">
      <c r="B82" s="75" t="s">
        <v>67</v>
      </c>
      <c r="C82" s="66">
        <v>1</v>
      </c>
      <c r="D82" s="77">
        <f>(C82/(C$81/100))%</f>
        <v>9.0909090909090912E-2</v>
      </c>
    </row>
    <row r="83" spans="2:4" ht="25.5" customHeight="1" x14ac:dyDescent="0.25">
      <c r="B83" s="75" t="s">
        <v>68</v>
      </c>
      <c r="C83" s="66">
        <v>1</v>
      </c>
      <c r="D83" s="77">
        <f t="shared" ref="D83:D86" si="10">(C83/(C$81/100))%</f>
        <v>9.0909090909090912E-2</v>
      </c>
    </row>
    <row r="84" spans="2:4" ht="25.5" customHeight="1" x14ac:dyDescent="0.25">
      <c r="B84" s="75" t="s">
        <v>69</v>
      </c>
      <c r="C84" s="66">
        <v>9</v>
      </c>
      <c r="D84" s="77">
        <f t="shared" si="10"/>
        <v>0.81818181818181812</v>
      </c>
    </row>
    <row r="85" spans="2:4" ht="25.5" customHeight="1" x14ac:dyDescent="0.25">
      <c r="B85" s="75" t="s">
        <v>70</v>
      </c>
      <c r="C85" s="66">
        <v>0</v>
      </c>
      <c r="D85" s="77">
        <f t="shared" si="10"/>
        <v>0</v>
      </c>
    </row>
    <row r="86" spans="2:4" ht="25.5" customHeight="1" x14ac:dyDescent="0.25">
      <c r="B86" s="75" t="s">
        <v>71</v>
      </c>
      <c r="C86" s="66">
        <v>0</v>
      </c>
      <c r="D86" s="77">
        <f t="shared" si="10"/>
        <v>0</v>
      </c>
    </row>
    <row r="87" spans="2:4" ht="23.25" x14ac:dyDescent="0.25">
      <c r="B87" s="59" t="s">
        <v>22</v>
      </c>
      <c r="C87" s="60">
        <f>SUM(C88:C92)</f>
        <v>4</v>
      </c>
      <c r="D87" s="61">
        <f>(C87/(C$164/100))%</f>
        <v>5.3333333333333332E-3</v>
      </c>
    </row>
    <row r="88" spans="2:4" ht="21" x14ac:dyDescent="0.25">
      <c r="B88" s="75" t="s">
        <v>67</v>
      </c>
      <c r="C88" s="66">
        <v>0</v>
      </c>
      <c r="D88" s="77">
        <f>(C88/(C$87/100))%</f>
        <v>0</v>
      </c>
    </row>
    <row r="89" spans="2:4" ht="21" x14ac:dyDescent="0.25">
      <c r="B89" s="75" t="s">
        <v>68</v>
      </c>
      <c r="C89" s="66">
        <v>2</v>
      </c>
      <c r="D89" s="77">
        <f t="shared" ref="D89:D92" si="11">(C89/(C$87/100))%</f>
        <v>0.5</v>
      </c>
    </row>
    <row r="90" spans="2:4" ht="21" x14ac:dyDescent="0.25">
      <c r="B90" s="75" t="s">
        <v>69</v>
      </c>
      <c r="C90" s="66">
        <v>2</v>
      </c>
      <c r="D90" s="77">
        <f t="shared" si="11"/>
        <v>0.5</v>
      </c>
    </row>
    <row r="91" spans="2:4" ht="21" x14ac:dyDescent="0.25">
      <c r="B91" s="75" t="s">
        <v>70</v>
      </c>
      <c r="C91" s="66">
        <v>0</v>
      </c>
      <c r="D91" s="77">
        <f t="shared" si="11"/>
        <v>0</v>
      </c>
    </row>
    <row r="92" spans="2:4" ht="21" x14ac:dyDescent="0.25">
      <c r="B92" s="75" t="s">
        <v>71</v>
      </c>
      <c r="C92" s="66">
        <v>0</v>
      </c>
      <c r="D92" s="77">
        <f t="shared" si="11"/>
        <v>0</v>
      </c>
    </row>
    <row r="93" spans="2:4" ht="23.25" x14ac:dyDescent="0.25">
      <c r="B93" s="59" t="s">
        <v>24</v>
      </c>
      <c r="C93" s="60">
        <f>SUM(C94:C98)</f>
        <v>2</v>
      </c>
      <c r="D93" s="61">
        <f>(C93/(C$164/100))%</f>
        <v>2.6666666666666666E-3</v>
      </c>
    </row>
    <row r="94" spans="2:4" ht="21" x14ac:dyDescent="0.25">
      <c r="B94" s="75" t="s">
        <v>67</v>
      </c>
      <c r="C94" s="66">
        <v>0</v>
      </c>
      <c r="D94" s="77">
        <f>(C94/(C$93/100))%</f>
        <v>0</v>
      </c>
    </row>
    <row r="95" spans="2:4" ht="21" x14ac:dyDescent="0.25">
      <c r="B95" s="75" t="s">
        <v>68</v>
      </c>
      <c r="C95" s="66">
        <v>0</v>
      </c>
      <c r="D95" s="77">
        <f t="shared" ref="D95:D98" si="12">(C95/(C$93/100))%</f>
        <v>0</v>
      </c>
    </row>
    <row r="96" spans="2:4" ht="21" x14ac:dyDescent="0.25">
      <c r="B96" s="75" t="s">
        <v>69</v>
      </c>
      <c r="C96" s="66">
        <v>2</v>
      </c>
      <c r="D96" s="77">
        <f t="shared" si="12"/>
        <v>1</v>
      </c>
    </row>
    <row r="97" spans="2:4" ht="21" x14ac:dyDescent="0.25">
      <c r="B97" s="75" t="s">
        <v>70</v>
      </c>
      <c r="C97" s="66">
        <v>0</v>
      </c>
      <c r="D97" s="77">
        <f t="shared" si="12"/>
        <v>0</v>
      </c>
    </row>
    <row r="98" spans="2:4" ht="21" x14ac:dyDescent="0.25">
      <c r="B98" s="75" t="s">
        <v>71</v>
      </c>
      <c r="C98" s="66">
        <v>0</v>
      </c>
      <c r="D98" s="77">
        <f t="shared" si="12"/>
        <v>0</v>
      </c>
    </row>
    <row r="99" spans="2:4" ht="23.25" x14ac:dyDescent="0.25">
      <c r="B99" s="59" t="s">
        <v>26</v>
      </c>
      <c r="C99" s="60">
        <f>SUM(C100:C104)</f>
        <v>2</v>
      </c>
      <c r="D99" s="61">
        <f>(C99/(C$164/100))%</f>
        <v>2.6666666666666666E-3</v>
      </c>
    </row>
    <row r="100" spans="2:4" ht="21" x14ac:dyDescent="0.25">
      <c r="B100" s="75" t="s">
        <v>67</v>
      </c>
      <c r="C100" s="66">
        <v>0</v>
      </c>
      <c r="D100" s="77">
        <f>(C100/(C$99/100))%</f>
        <v>0</v>
      </c>
    </row>
    <row r="101" spans="2:4" ht="21" x14ac:dyDescent="0.25">
      <c r="B101" s="75" t="s">
        <v>68</v>
      </c>
      <c r="C101" s="66">
        <v>0</v>
      </c>
      <c r="D101" s="77">
        <f t="shared" ref="D101:D104" si="13">(C101/(C$99/100))%</f>
        <v>0</v>
      </c>
    </row>
    <row r="102" spans="2:4" ht="21" x14ac:dyDescent="0.25">
      <c r="B102" s="75" t="s">
        <v>69</v>
      </c>
      <c r="C102" s="66">
        <v>2</v>
      </c>
      <c r="D102" s="77">
        <f t="shared" si="13"/>
        <v>1</v>
      </c>
    </row>
    <row r="103" spans="2:4" ht="21" x14ac:dyDescent="0.25">
      <c r="B103" s="75" t="s">
        <v>70</v>
      </c>
      <c r="C103" s="66">
        <v>0</v>
      </c>
      <c r="D103" s="77">
        <f t="shared" si="13"/>
        <v>0</v>
      </c>
    </row>
    <row r="104" spans="2:4" ht="21" x14ac:dyDescent="0.25">
      <c r="B104" s="75" t="s">
        <v>71</v>
      </c>
      <c r="C104" s="66">
        <v>0</v>
      </c>
      <c r="D104" s="77">
        <f t="shared" si="13"/>
        <v>0</v>
      </c>
    </row>
    <row r="105" spans="2:4" ht="23.25" x14ac:dyDescent="0.25">
      <c r="B105" s="59" t="s">
        <v>23</v>
      </c>
      <c r="C105" s="60">
        <f>SUM(C106:C110)</f>
        <v>1</v>
      </c>
      <c r="D105" s="61">
        <f>(C105/(C$164/100))%</f>
        <v>1.3333333333333333E-3</v>
      </c>
    </row>
    <row r="106" spans="2:4" ht="21" x14ac:dyDescent="0.25">
      <c r="B106" s="75" t="s">
        <v>67</v>
      </c>
      <c r="C106" s="66">
        <v>0</v>
      </c>
      <c r="D106" s="77">
        <f>(C106/(C$105/100))%</f>
        <v>0</v>
      </c>
    </row>
    <row r="107" spans="2:4" ht="21" x14ac:dyDescent="0.25">
      <c r="B107" s="75" t="s">
        <v>68</v>
      </c>
      <c r="C107" s="66">
        <v>0</v>
      </c>
      <c r="D107" s="77">
        <f t="shared" ref="D107:D110" si="14">(C107/(C$105/100))%</f>
        <v>0</v>
      </c>
    </row>
    <row r="108" spans="2:4" ht="21" x14ac:dyDescent="0.25">
      <c r="B108" s="75" t="s">
        <v>69</v>
      </c>
      <c r="C108" s="66">
        <v>1</v>
      </c>
      <c r="D108" s="77">
        <f t="shared" si="14"/>
        <v>1</v>
      </c>
    </row>
    <row r="109" spans="2:4" ht="21" x14ac:dyDescent="0.25">
      <c r="B109" s="75" t="s">
        <v>70</v>
      </c>
      <c r="C109" s="66">
        <v>0</v>
      </c>
      <c r="D109" s="77">
        <f t="shared" si="14"/>
        <v>0</v>
      </c>
    </row>
    <row r="110" spans="2:4" ht="21" x14ac:dyDescent="0.25">
      <c r="B110" s="75" t="s">
        <v>71</v>
      </c>
      <c r="C110" s="66">
        <v>0</v>
      </c>
      <c r="D110" s="77">
        <f t="shared" si="14"/>
        <v>0</v>
      </c>
    </row>
    <row r="111" spans="2:4" ht="23.25" x14ac:dyDescent="0.25">
      <c r="B111" s="59" t="s">
        <v>25</v>
      </c>
      <c r="C111" s="60">
        <f>SUM(C112:C116)</f>
        <v>1</v>
      </c>
      <c r="D111" s="61">
        <f>(C111/(C$164/100))%</f>
        <v>1.3333333333333333E-3</v>
      </c>
    </row>
    <row r="112" spans="2:4" ht="21" x14ac:dyDescent="0.25">
      <c r="B112" s="75" t="s">
        <v>67</v>
      </c>
      <c r="C112" s="66">
        <v>0</v>
      </c>
      <c r="D112" s="77">
        <f>(C112/(C$111/100))%</f>
        <v>0</v>
      </c>
    </row>
    <row r="113" spans="2:4" ht="21" x14ac:dyDescent="0.25">
      <c r="B113" s="75" t="s">
        <v>68</v>
      </c>
      <c r="C113" s="66">
        <v>0</v>
      </c>
      <c r="D113" s="77">
        <f t="shared" ref="D113:D116" si="15">(C113/(C$111/100))%</f>
        <v>0</v>
      </c>
    </row>
    <row r="114" spans="2:4" ht="21" x14ac:dyDescent="0.25">
      <c r="B114" s="75" t="s">
        <v>69</v>
      </c>
      <c r="C114" s="66">
        <v>1</v>
      </c>
      <c r="D114" s="77">
        <f t="shared" si="15"/>
        <v>1</v>
      </c>
    </row>
    <row r="115" spans="2:4" ht="21" x14ac:dyDescent="0.25">
      <c r="B115" s="75" t="s">
        <v>70</v>
      </c>
      <c r="C115" s="66">
        <v>0</v>
      </c>
      <c r="D115" s="77">
        <f t="shared" si="15"/>
        <v>0</v>
      </c>
    </row>
    <row r="116" spans="2:4" ht="21" x14ac:dyDescent="0.25">
      <c r="B116" s="75" t="s">
        <v>71</v>
      </c>
      <c r="C116" s="66">
        <v>0</v>
      </c>
      <c r="D116" s="77">
        <f t="shared" si="15"/>
        <v>0</v>
      </c>
    </row>
    <row r="117" spans="2:4" ht="23.25" x14ac:dyDescent="0.25">
      <c r="B117" s="59" t="s">
        <v>28</v>
      </c>
      <c r="C117" s="60">
        <f>SUM(C118:C122)</f>
        <v>1</v>
      </c>
      <c r="D117" s="61">
        <f>(C117/(C$164/100))%</f>
        <v>1.3333333333333333E-3</v>
      </c>
    </row>
    <row r="118" spans="2:4" ht="21" x14ac:dyDescent="0.25">
      <c r="B118" s="75" t="s">
        <v>67</v>
      </c>
      <c r="C118" s="66">
        <v>1</v>
      </c>
      <c r="D118" s="77">
        <f>(C118/(C$117/100))%</f>
        <v>1</v>
      </c>
    </row>
    <row r="119" spans="2:4" ht="21" x14ac:dyDescent="0.25">
      <c r="B119" s="75" t="s">
        <v>68</v>
      </c>
      <c r="C119" s="66">
        <v>0</v>
      </c>
      <c r="D119" s="77">
        <f t="shared" ref="D119:D122" si="16">(C119/(C$117/100))%</f>
        <v>0</v>
      </c>
    </row>
    <row r="120" spans="2:4" ht="21" x14ac:dyDescent="0.25">
      <c r="B120" s="75" t="s">
        <v>69</v>
      </c>
      <c r="C120" s="66">
        <v>0</v>
      </c>
      <c r="D120" s="77">
        <f t="shared" si="16"/>
        <v>0</v>
      </c>
    </row>
    <row r="121" spans="2:4" ht="21" x14ac:dyDescent="0.25">
      <c r="B121" s="75" t="s">
        <v>70</v>
      </c>
      <c r="C121" s="66">
        <v>0</v>
      </c>
      <c r="D121" s="77">
        <f t="shared" si="16"/>
        <v>0</v>
      </c>
    </row>
    <row r="122" spans="2:4" ht="21" x14ac:dyDescent="0.25">
      <c r="B122" s="75" t="s">
        <v>71</v>
      </c>
      <c r="C122" s="66">
        <v>0</v>
      </c>
      <c r="D122" s="77">
        <f t="shared" si="16"/>
        <v>0</v>
      </c>
    </row>
    <row r="123" spans="2:4" ht="23.25" x14ac:dyDescent="0.25">
      <c r="B123" s="59" t="s">
        <v>30</v>
      </c>
      <c r="C123" s="60">
        <f>SUM(C124:C128)</f>
        <v>1</v>
      </c>
      <c r="D123" s="61">
        <f>(C123/(C$164/100))%</f>
        <v>1.3333333333333333E-3</v>
      </c>
    </row>
    <row r="124" spans="2:4" ht="21" x14ac:dyDescent="0.25">
      <c r="B124" s="75" t="s">
        <v>67</v>
      </c>
      <c r="C124" s="66">
        <v>0</v>
      </c>
      <c r="D124" s="77">
        <f>(C124/(C$123/100))%</f>
        <v>0</v>
      </c>
    </row>
    <row r="125" spans="2:4" ht="21" x14ac:dyDescent="0.25">
      <c r="B125" s="75" t="s">
        <v>68</v>
      </c>
      <c r="C125" s="66">
        <v>0</v>
      </c>
      <c r="D125" s="77">
        <f t="shared" ref="D125:D128" si="17">(C125/(C$123/100))%</f>
        <v>0</v>
      </c>
    </row>
    <row r="126" spans="2:4" ht="21" x14ac:dyDescent="0.25">
      <c r="B126" s="75" t="s">
        <v>69</v>
      </c>
      <c r="C126" s="66">
        <v>1</v>
      </c>
      <c r="D126" s="77">
        <f t="shared" si="17"/>
        <v>1</v>
      </c>
    </row>
    <row r="127" spans="2:4" ht="21" x14ac:dyDescent="0.25">
      <c r="B127" s="75" t="s">
        <v>70</v>
      </c>
      <c r="C127" s="66">
        <v>0</v>
      </c>
      <c r="D127" s="77">
        <f t="shared" si="17"/>
        <v>0</v>
      </c>
    </row>
    <row r="128" spans="2:4" ht="21" x14ac:dyDescent="0.25">
      <c r="B128" s="75" t="s">
        <v>71</v>
      </c>
      <c r="C128" s="66">
        <v>0</v>
      </c>
      <c r="D128" s="77">
        <f t="shared" si="17"/>
        <v>0</v>
      </c>
    </row>
    <row r="129" spans="2:4" ht="23.25" x14ac:dyDescent="0.25">
      <c r="B129" s="59" t="s">
        <v>31</v>
      </c>
      <c r="C129" s="60">
        <f>SUM(C130:C134)</f>
        <v>1</v>
      </c>
      <c r="D129" s="61">
        <f>(C129/(C$164/100))%</f>
        <v>1.3333333333333333E-3</v>
      </c>
    </row>
    <row r="130" spans="2:4" ht="21" x14ac:dyDescent="0.25">
      <c r="B130" s="75" t="s">
        <v>67</v>
      </c>
      <c r="C130" s="66">
        <v>0</v>
      </c>
      <c r="D130" s="77">
        <f>(C130/(C$129/100))%</f>
        <v>0</v>
      </c>
    </row>
    <row r="131" spans="2:4" ht="21" x14ac:dyDescent="0.25">
      <c r="B131" s="75" t="s">
        <v>68</v>
      </c>
      <c r="C131" s="66">
        <v>0</v>
      </c>
      <c r="D131" s="77">
        <f t="shared" ref="D131:D134" si="18">(C131/(C$129/100))%</f>
        <v>0</v>
      </c>
    </row>
    <row r="132" spans="2:4" ht="21" x14ac:dyDescent="0.25">
      <c r="B132" s="75" t="s">
        <v>69</v>
      </c>
      <c r="C132" s="66">
        <v>1</v>
      </c>
      <c r="D132" s="77">
        <f t="shared" si="18"/>
        <v>1</v>
      </c>
    </row>
    <row r="133" spans="2:4" ht="21" x14ac:dyDescent="0.25">
      <c r="B133" s="75" t="s">
        <v>70</v>
      </c>
      <c r="C133" s="66">
        <v>0</v>
      </c>
      <c r="D133" s="77">
        <f t="shared" si="18"/>
        <v>0</v>
      </c>
    </row>
    <row r="134" spans="2:4" ht="21" x14ac:dyDescent="0.25">
      <c r="B134" s="75" t="s">
        <v>71</v>
      </c>
      <c r="C134" s="66">
        <v>0</v>
      </c>
      <c r="D134" s="77">
        <f t="shared" si="18"/>
        <v>0</v>
      </c>
    </row>
    <row r="135" spans="2:4" ht="23.25" x14ac:dyDescent="0.25">
      <c r="B135" s="59" t="s">
        <v>32</v>
      </c>
      <c r="C135" s="60">
        <f>SUM(C136:C140)</f>
        <v>1</v>
      </c>
      <c r="D135" s="61">
        <f>(C135/(C$164/100))%</f>
        <v>1.3333333333333333E-3</v>
      </c>
    </row>
    <row r="136" spans="2:4" ht="21" x14ac:dyDescent="0.25">
      <c r="B136" s="75" t="s">
        <v>67</v>
      </c>
      <c r="C136" s="66">
        <v>0</v>
      </c>
      <c r="D136" s="77">
        <f>(C136/(C$135/100))%</f>
        <v>0</v>
      </c>
    </row>
    <row r="137" spans="2:4" ht="21" x14ac:dyDescent="0.25">
      <c r="B137" s="75" t="s">
        <v>68</v>
      </c>
      <c r="C137" s="66">
        <v>0</v>
      </c>
      <c r="D137" s="77">
        <f t="shared" ref="D137:D140" si="19">(C137/(C$135/100))%</f>
        <v>0</v>
      </c>
    </row>
    <row r="138" spans="2:4" ht="21" x14ac:dyDescent="0.25">
      <c r="B138" s="75" t="s">
        <v>69</v>
      </c>
      <c r="C138" s="66">
        <v>1</v>
      </c>
      <c r="D138" s="77">
        <f t="shared" si="19"/>
        <v>1</v>
      </c>
    </row>
    <row r="139" spans="2:4" ht="21" x14ac:dyDescent="0.25">
      <c r="B139" s="75" t="s">
        <v>70</v>
      </c>
      <c r="C139" s="66">
        <v>0</v>
      </c>
      <c r="D139" s="77">
        <f t="shared" si="19"/>
        <v>0</v>
      </c>
    </row>
    <row r="140" spans="2:4" ht="21" x14ac:dyDescent="0.25">
      <c r="B140" s="75" t="s">
        <v>71</v>
      </c>
      <c r="C140" s="66">
        <v>0</v>
      </c>
      <c r="D140" s="77">
        <f t="shared" si="19"/>
        <v>0</v>
      </c>
    </row>
    <row r="141" spans="2:4" ht="23.25" x14ac:dyDescent="0.25">
      <c r="B141" s="59" t="s">
        <v>33</v>
      </c>
      <c r="C141" s="60">
        <f>SUM(C142:C146)</f>
        <v>1</v>
      </c>
      <c r="D141" s="61">
        <f>(C141/(C$164/100))%</f>
        <v>1.3333333333333333E-3</v>
      </c>
    </row>
    <row r="142" spans="2:4" ht="21" x14ac:dyDescent="0.25">
      <c r="B142" s="75" t="s">
        <v>67</v>
      </c>
      <c r="C142" s="66">
        <v>0</v>
      </c>
      <c r="D142" s="77">
        <f>(C142/(C$141/100))%</f>
        <v>0</v>
      </c>
    </row>
    <row r="143" spans="2:4" ht="21" x14ac:dyDescent="0.25">
      <c r="B143" s="75" t="s">
        <v>68</v>
      </c>
      <c r="C143" s="66">
        <v>0</v>
      </c>
      <c r="D143" s="77">
        <f t="shared" ref="D143:D146" si="20">(C143/(C$141/100))%</f>
        <v>0</v>
      </c>
    </row>
    <row r="144" spans="2:4" ht="21" x14ac:dyDescent="0.25">
      <c r="B144" s="75" t="s">
        <v>69</v>
      </c>
      <c r="C144" s="66">
        <v>1</v>
      </c>
      <c r="D144" s="77">
        <f t="shared" si="20"/>
        <v>1</v>
      </c>
    </row>
    <row r="145" spans="2:5" ht="21" x14ac:dyDescent="0.25">
      <c r="B145" s="75" t="s">
        <v>70</v>
      </c>
      <c r="C145" s="66">
        <v>0</v>
      </c>
      <c r="D145" s="77">
        <f t="shared" si="20"/>
        <v>0</v>
      </c>
    </row>
    <row r="146" spans="2:5" ht="21" x14ac:dyDescent="0.25">
      <c r="B146" s="75" t="s">
        <v>71</v>
      </c>
      <c r="C146" s="66">
        <v>0</v>
      </c>
      <c r="D146" s="77">
        <f t="shared" si="20"/>
        <v>0</v>
      </c>
    </row>
    <row r="147" spans="2:5" ht="23.25" x14ac:dyDescent="0.25">
      <c r="B147" s="59" t="s">
        <v>34</v>
      </c>
      <c r="C147" s="60">
        <f>C148+C152</f>
        <v>1</v>
      </c>
      <c r="D147" s="61">
        <f>(C147/(C$164/100))%</f>
        <v>1.3333333333333333E-3</v>
      </c>
    </row>
    <row r="148" spans="2:5" ht="21" x14ac:dyDescent="0.25">
      <c r="B148" s="75" t="s">
        <v>67</v>
      </c>
      <c r="C148" s="66">
        <v>1</v>
      </c>
      <c r="D148" s="77">
        <f>(C148/(C$147/100))%</f>
        <v>1</v>
      </c>
    </row>
    <row r="149" spans="2:5" ht="21" x14ac:dyDescent="0.25">
      <c r="B149" s="75" t="s">
        <v>68</v>
      </c>
      <c r="C149" s="66">
        <v>0</v>
      </c>
      <c r="D149" s="77">
        <f t="shared" ref="D149:D152" si="21">(C149/(C$147/100))%</f>
        <v>0</v>
      </c>
    </row>
    <row r="150" spans="2:5" ht="21" x14ac:dyDescent="0.25">
      <c r="B150" s="75" t="s">
        <v>69</v>
      </c>
      <c r="C150" s="66">
        <v>0</v>
      </c>
      <c r="D150" s="77">
        <f t="shared" si="21"/>
        <v>0</v>
      </c>
    </row>
    <row r="151" spans="2:5" ht="21" x14ac:dyDescent="0.25">
      <c r="B151" s="75" t="s">
        <v>70</v>
      </c>
      <c r="C151" s="66">
        <v>0</v>
      </c>
      <c r="D151" s="77">
        <f t="shared" si="21"/>
        <v>0</v>
      </c>
    </row>
    <row r="152" spans="2:5" ht="21" x14ac:dyDescent="0.25">
      <c r="B152" s="75" t="s">
        <v>71</v>
      </c>
      <c r="C152" s="66">
        <v>0</v>
      </c>
      <c r="D152" s="77">
        <f t="shared" si="21"/>
        <v>0</v>
      </c>
    </row>
    <row r="153" spans="2:5" ht="23.25" x14ac:dyDescent="0.25">
      <c r="B153" s="59" t="s">
        <v>27</v>
      </c>
      <c r="C153" s="60">
        <f>C141+C135+C129+C123+C117+C111+C105+C87+C93+C99+C147</f>
        <v>16</v>
      </c>
      <c r="D153" s="61">
        <f>(C153/(C$164/100))%</f>
        <v>2.1333333333333333E-2</v>
      </c>
    </row>
    <row r="154" spans="2:5" ht="21" x14ac:dyDescent="0.25">
      <c r="B154" s="75" t="s">
        <v>67</v>
      </c>
      <c r="C154" s="66">
        <f>C148+C142+C136+C130+C124+C88+C94+C100+C106+C112+C118</f>
        <v>2</v>
      </c>
      <c r="D154" s="77">
        <f>(C154/(C$153/100))%</f>
        <v>0.125</v>
      </c>
    </row>
    <row r="155" spans="2:5" ht="21" x14ac:dyDescent="0.25">
      <c r="B155" s="75" t="s">
        <v>68</v>
      </c>
      <c r="C155" s="66">
        <f>C149+C143+C137+C131+C125+C89+C95+C101+C107+C113+C119</f>
        <v>2</v>
      </c>
      <c r="D155" s="77">
        <f t="shared" ref="D155:D158" si="22">(C155/(C$153/100))%</f>
        <v>0.125</v>
      </c>
    </row>
    <row r="156" spans="2:5" ht="21" x14ac:dyDescent="0.25">
      <c r="B156" s="75" t="s">
        <v>69</v>
      </c>
      <c r="C156" s="66">
        <f>C150+C144+C138+C132+C126+C90+C96+C102+C108+C114+C120</f>
        <v>12</v>
      </c>
      <c r="D156" s="77">
        <f t="shared" si="22"/>
        <v>0.75</v>
      </c>
    </row>
    <row r="157" spans="2:5" ht="21" x14ac:dyDescent="0.25">
      <c r="B157" s="75" t="s">
        <v>70</v>
      </c>
      <c r="C157" s="66">
        <f>C151+C145+C139+C133+C127+C91+C97+C103+C109+C115+C121</f>
        <v>0</v>
      </c>
      <c r="D157" s="77">
        <f t="shared" si="22"/>
        <v>0</v>
      </c>
    </row>
    <row r="158" spans="2:5" ht="21.75" thickBot="1" x14ac:dyDescent="0.3">
      <c r="B158" s="78" t="s">
        <v>71</v>
      </c>
      <c r="C158" s="66">
        <f>C152+C146+C140+C134+C128+C92+C98+C104+C110+C116+C122</f>
        <v>0</v>
      </c>
      <c r="D158" s="77">
        <f t="shared" si="22"/>
        <v>0</v>
      </c>
    </row>
    <row r="159" spans="2:5" ht="24" thickBot="1" x14ac:dyDescent="0.3">
      <c r="B159" s="70" t="s">
        <v>67</v>
      </c>
      <c r="C159" s="70">
        <f>C148+C142+C136+C130+C124+C118+C112+C106+C100+C94+C88+C82+C76+C70+C64+C58+C52+C46+C40+C34+C28+C22</f>
        <v>126</v>
      </c>
      <c r="D159" s="71">
        <f>(C159/(C$164/100))%</f>
        <v>0.16800000000000001</v>
      </c>
      <c r="E159" s="69"/>
    </row>
    <row r="160" spans="2:5" ht="24" thickBot="1" x14ac:dyDescent="0.3">
      <c r="B160" s="68" t="s">
        <v>68</v>
      </c>
      <c r="C160" s="70">
        <f>C149+C143+C137+C131+C125+C119+C113+C107+C101+C95+C89+C83+C77+C71+C65+C59+C53+C47+C41+C35+C29+C23</f>
        <v>331</v>
      </c>
      <c r="D160" s="71">
        <f t="shared" ref="D160:D163" si="23">(C160/(C$164/100))%</f>
        <v>0.44133333333333336</v>
      </c>
    </row>
    <row r="161" spans="2:4" ht="24" thickBot="1" x14ac:dyDescent="0.3">
      <c r="B161" s="68" t="s">
        <v>69</v>
      </c>
      <c r="C161" s="70">
        <f>C150+C144+C138+C132+C126+C120+C114+C108+C102+C96+C90+C84+C78+C72+C66+C60+C54+C48+C42+C36+C30+C24</f>
        <v>272</v>
      </c>
      <c r="D161" s="71">
        <f t="shared" si="23"/>
        <v>0.36266666666666664</v>
      </c>
    </row>
    <row r="162" spans="2:4" ht="24" thickBot="1" x14ac:dyDescent="0.3">
      <c r="B162" s="68" t="s">
        <v>70</v>
      </c>
      <c r="C162" s="70">
        <f>C151+C145+C139+C133+C127+C121+C115+C109+C103+C97+C91+C85+C79+C73+C67+C61+C55+C49+C43+C37+C31+C25</f>
        <v>21</v>
      </c>
      <c r="D162" s="71">
        <f t="shared" si="23"/>
        <v>2.7999999999999997E-2</v>
      </c>
    </row>
    <row r="163" spans="2:4" ht="24" thickBot="1" x14ac:dyDescent="0.3">
      <c r="B163" s="68" t="s">
        <v>71</v>
      </c>
      <c r="C163" s="70">
        <f>C152+C146+C140+C134+C128+C122+C116+C110+C104+C98+C92+C86+C80+C74+C68+C62+C56+C50+C44+C38+C32+C26</f>
        <v>0</v>
      </c>
      <c r="D163" s="71">
        <f t="shared" si="23"/>
        <v>0</v>
      </c>
    </row>
    <row r="164" spans="2:4" ht="29.25" thickBot="1" x14ac:dyDescent="0.3">
      <c r="B164" s="72" t="s">
        <v>29</v>
      </c>
      <c r="C164" s="73">
        <f>C21+C27+C33+C39+C45+C51+C57+C63+C69+C75+C81+C153</f>
        <v>750</v>
      </c>
      <c r="D164" s="74">
        <f>D21+D27+D33+D39+D45+D51+D57+D63+D69+D75+D81+D153</f>
        <v>1.0000000000000002</v>
      </c>
    </row>
    <row r="172" spans="2:4" ht="15.75" thickBot="1" x14ac:dyDescent="0.3"/>
    <row r="173" spans="2:4" ht="63" customHeight="1" thickBot="1" x14ac:dyDescent="0.3">
      <c r="B173" s="214" t="s">
        <v>73</v>
      </c>
      <c r="C173" s="215"/>
    </row>
    <row r="174" spans="2:4" ht="24" thickBot="1" x14ac:dyDescent="0.4">
      <c r="B174" s="56"/>
      <c r="C174" s="56"/>
    </row>
    <row r="175" spans="2:4" ht="21.75" thickBot="1" x14ac:dyDescent="0.3">
      <c r="B175" s="57" t="s">
        <v>8</v>
      </c>
      <c r="C175" s="7" t="s">
        <v>49</v>
      </c>
    </row>
    <row r="176" spans="2:4" ht="207.75" customHeight="1" thickBot="1" x14ac:dyDescent="0.3">
      <c r="B176" s="58" t="s">
        <v>9</v>
      </c>
      <c r="C176" s="11" t="s">
        <v>81</v>
      </c>
    </row>
    <row r="177" spans="2:14" ht="174" customHeight="1" thickBot="1" x14ac:dyDescent="0.3">
      <c r="B177" s="42" t="s">
        <v>48</v>
      </c>
      <c r="C177" s="43" t="s">
        <v>83</v>
      </c>
    </row>
    <row r="180" spans="2:14" ht="15.75" thickBot="1" x14ac:dyDescent="0.3"/>
    <row r="181" spans="2:14" ht="24" thickBot="1" x14ac:dyDescent="0.4">
      <c r="B181" s="23" t="s">
        <v>80</v>
      </c>
      <c r="C181" s="221" t="s">
        <v>39</v>
      </c>
      <c r="D181" s="226"/>
      <c r="E181" s="226"/>
      <c r="F181" s="226"/>
      <c r="G181" s="226"/>
      <c r="H181" s="226"/>
      <c r="I181" s="226"/>
      <c r="J181" s="226"/>
      <c r="K181" s="226"/>
      <c r="L181" s="226"/>
      <c r="M181" s="226"/>
      <c r="N181" s="227"/>
    </row>
    <row r="182" spans="2:14" ht="24" thickBot="1" x14ac:dyDescent="0.3">
      <c r="C182" s="224" t="s">
        <v>36</v>
      </c>
      <c r="D182" s="228"/>
      <c r="E182" s="228"/>
      <c r="F182" s="228"/>
      <c r="G182" s="228"/>
      <c r="H182" s="228"/>
      <c r="I182" s="228"/>
      <c r="J182" s="228"/>
      <c r="K182" s="228"/>
      <c r="L182" s="228"/>
      <c r="M182" s="228"/>
      <c r="N182" s="229"/>
    </row>
    <row r="183" spans="2:14" ht="24" thickBot="1" x14ac:dyDescent="0.3">
      <c r="C183" s="13" t="s">
        <v>12</v>
      </c>
      <c r="D183" s="13" t="s">
        <v>11</v>
      </c>
      <c r="E183" s="13" t="s">
        <v>13</v>
      </c>
      <c r="F183" s="13" t="s">
        <v>15</v>
      </c>
      <c r="G183" s="13" t="s">
        <v>16</v>
      </c>
      <c r="H183" s="13" t="s">
        <v>14</v>
      </c>
      <c r="I183" s="13" t="s">
        <v>17</v>
      </c>
      <c r="J183" s="13" t="s">
        <v>18</v>
      </c>
      <c r="K183" s="13" t="s">
        <v>19</v>
      </c>
      <c r="L183" s="13" t="s">
        <v>20</v>
      </c>
      <c r="M183" s="13" t="s">
        <v>21</v>
      </c>
      <c r="N183" s="13" t="s">
        <v>27</v>
      </c>
    </row>
    <row r="184" spans="2:14" ht="21" x14ac:dyDescent="0.25">
      <c r="B184" s="24" t="s">
        <v>67</v>
      </c>
      <c r="C184" s="25">
        <f>(C22/(C$164/100))%</f>
        <v>9.1999999999999998E-2</v>
      </c>
      <c r="D184" s="25">
        <f>(C28/(C$164/100))%</f>
        <v>3.8666666666666669E-2</v>
      </c>
      <c r="E184" s="25">
        <f>(C34/(C$164/100))%</f>
        <v>0</v>
      </c>
      <c r="F184" s="25">
        <f>(C40/(C$164/100))%</f>
        <v>5.3333333333333332E-3</v>
      </c>
      <c r="G184" s="25">
        <f>(C46/(C$164/100))%</f>
        <v>1.8666666666666668E-2</v>
      </c>
      <c r="H184" s="25">
        <f>(C52/(C$164/100))%</f>
        <v>2.6666666666666666E-3</v>
      </c>
      <c r="I184" s="25">
        <f>(C58/(C$164/100))%</f>
        <v>0</v>
      </c>
      <c r="J184" s="25">
        <f>(C64/(C$164/100))%</f>
        <v>2.6666666666666666E-3</v>
      </c>
      <c r="K184" s="25">
        <f>(C70/(C$164/100))%</f>
        <v>1.3333333333333333E-3</v>
      </c>
      <c r="L184" s="25">
        <f>(C76/(C$164/100))%</f>
        <v>2.6666666666666666E-3</v>
      </c>
      <c r="M184" s="25">
        <f>(C82/(C$164/100))%</f>
        <v>1.3333333333333333E-3</v>
      </c>
      <c r="N184" s="25">
        <f>(C154/(C$164/100))%</f>
        <v>2.6666666666666666E-3</v>
      </c>
    </row>
    <row r="185" spans="2:14" ht="21" x14ac:dyDescent="0.25">
      <c r="B185" s="26" t="s">
        <v>68</v>
      </c>
      <c r="C185" s="25">
        <f>(C23/(C$164/100))%</f>
        <v>0.2</v>
      </c>
      <c r="D185" s="25">
        <f>(C29/(C$164/100))%</f>
        <v>7.8666666666666663E-2</v>
      </c>
      <c r="E185" s="25">
        <f>(C35/(C$164/100))%</f>
        <v>7.7333333333333337E-2</v>
      </c>
      <c r="F185" s="25">
        <f>(C41/(C$164/100))%</f>
        <v>1.6E-2</v>
      </c>
      <c r="G185" s="25">
        <f>(C47/(C$164/100))%</f>
        <v>3.2000000000000001E-2</v>
      </c>
      <c r="H185" s="25">
        <f>(C53/(C$164/100))%</f>
        <v>6.6666666666666662E-3</v>
      </c>
      <c r="I185" s="25">
        <f>(C59/(C$164/100))%</f>
        <v>8.0000000000000002E-3</v>
      </c>
      <c r="J185" s="25">
        <f>(C65/(C$164/100))%</f>
        <v>1.3333333333333333E-3</v>
      </c>
      <c r="K185" s="25">
        <f>(C71/(C$164/100))%</f>
        <v>1.0666666666666666E-2</v>
      </c>
      <c r="L185" s="25">
        <f>(C77/(C$164/100))%</f>
        <v>6.6666666666666662E-3</v>
      </c>
      <c r="M185" s="25">
        <f>(C83/(C$164/100))%</f>
        <v>1.3333333333333333E-3</v>
      </c>
      <c r="N185" s="25">
        <f t="shared" ref="N185:N188" si="24">(C155/(C$164/100))%</f>
        <v>2.6666666666666666E-3</v>
      </c>
    </row>
    <row r="186" spans="2:14" ht="21" x14ac:dyDescent="0.25">
      <c r="B186" s="26" t="s">
        <v>69</v>
      </c>
      <c r="C186" s="25">
        <f>(C24/(C$164/100))%</f>
        <v>3.8666666666666669E-2</v>
      </c>
      <c r="D186" s="25">
        <f>(C30/(C$164/100))%</f>
        <v>7.8666666666666663E-2</v>
      </c>
      <c r="E186" s="25">
        <f>(C36/(C$164/100))%</f>
        <v>1.8666666666666668E-2</v>
      </c>
      <c r="F186" s="25">
        <f>(C42/(C$164/100))%</f>
        <v>0.04</v>
      </c>
      <c r="G186" s="25">
        <f>(C48/(C$164/100))%</f>
        <v>5.3333333333333332E-3</v>
      </c>
      <c r="H186" s="25">
        <f>(C54/(C$164/100))%</f>
        <v>4.4000000000000004E-2</v>
      </c>
      <c r="I186" s="25">
        <f>(C60/(C$164/100))%</f>
        <v>3.6000000000000004E-2</v>
      </c>
      <c r="J186" s="25">
        <f>(C66/(C$164/100))%</f>
        <v>3.7333333333333336E-2</v>
      </c>
      <c r="K186" s="25">
        <f>(C72/(C$164/100))%</f>
        <v>2.6666666666666665E-2</v>
      </c>
      <c r="L186" s="25">
        <f>(C78/(C$164/100))%</f>
        <v>9.3333333333333341E-3</v>
      </c>
      <c r="M186" s="25">
        <f>(C84/(C$164/100))%</f>
        <v>1.2E-2</v>
      </c>
      <c r="N186" s="25">
        <f t="shared" si="24"/>
        <v>1.6E-2</v>
      </c>
    </row>
    <row r="187" spans="2:14" ht="21" x14ac:dyDescent="0.25">
      <c r="B187" s="26" t="s">
        <v>70</v>
      </c>
      <c r="C187" s="25">
        <f>(C25/(C$164/100))%</f>
        <v>0</v>
      </c>
      <c r="D187" s="25">
        <f>(C31/(C$164/100))%</f>
        <v>1.3333333333333332E-2</v>
      </c>
      <c r="E187" s="25">
        <f>(C37/(C$164/100))%</f>
        <v>1.3333333333333333E-3</v>
      </c>
      <c r="F187" s="25">
        <f>(C43/(C$164/100))%</f>
        <v>0</v>
      </c>
      <c r="G187" s="25">
        <f>(C49/(C$164/100))%</f>
        <v>0</v>
      </c>
      <c r="H187" s="25">
        <f>(C55/(C$164/100))%</f>
        <v>0</v>
      </c>
      <c r="I187" s="25">
        <f>(C61/(C$164/100))%</f>
        <v>4.0000000000000001E-3</v>
      </c>
      <c r="J187" s="25">
        <f>(C67/(C$164/100))%</f>
        <v>6.6666666666666662E-3</v>
      </c>
      <c r="K187" s="25">
        <f>(C73/(C$164/100))%</f>
        <v>2.6666666666666666E-3</v>
      </c>
      <c r="L187" s="25">
        <f>(C79/(C$164/100))%</f>
        <v>0</v>
      </c>
      <c r="M187" s="25">
        <f>(C85/(C$164/100))%</f>
        <v>0</v>
      </c>
      <c r="N187" s="25">
        <f t="shared" si="24"/>
        <v>0</v>
      </c>
    </row>
    <row r="188" spans="2:14" ht="21.75" thickBot="1" x14ac:dyDescent="0.3">
      <c r="B188" s="26" t="s">
        <v>71</v>
      </c>
      <c r="C188" s="25">
        <f>(C26/(C$164/100))%</f>
        <v>0</v>
      </c>
      <c r="D188" s="25">
        <f>(C32/(C$164/100))%</f>
        <v>0</v>
      </c>
      <c r="E188" s="25">
        <f>(C38/(C$164/100))%</f>
        <v>0</v>
      </c>
      <c r="F188" s="25">
        <f>(C44/(C$164/100))%</f>
        <v>0</v>
      </c>
      <c r="G188" s="25">
        <f>(C50/(C$164/100))%</f>
        <v>0</v>
      </c>
      <c r="H188" s="25">
        <f>(C56/(C$164/100))%</f>
        <v>0</v>
      </c>
      <c r="I188" s="25">
        <f>(C62/(C$164/100))%</f>
        <v>0</v>
      </c>
      <c r="J188" s="25">
        <f>(C68/(C$164/100))%</f>
        <v>0</v>
      </c>
      <c r="K188" s="25">
        <f>(C74/(C$164/100))%</f>
        <v>0</v>
      </c>
      <c r="L188" s="25">
        <f>(C80/(C$164/100))%</f>
        <v>0</v>
      </c>
      <c r="M188" s="25">
        <f>(C86/(C$164/100))%</f>
        <v>0</v>
      </c>
      <c r="N188" s="25">
        <f t="shared" si="24"/>
        <v>0</v>
      </c>
    </row>
    <row r="189" spans="2:14" ht="24" thickBot="1" x14ac:dyDescent="0.3">
      <c r="B189" s="27" t="s">
        <v>37</v>
      </c>
      <c r="C189" s="28">
        <f t="shared" ref="C189:N189" si="25">SUM(C184:C188)</f>
        <v>0.33066666666666672</v>
      </c>
      <c r="D189" s="28">
        <f t="shared" si="25"/>
        <v>0.20933333333333334</v>
      </c>
      <c r="E189" s="28">
        <f t="shared" si="25"/>
        <v>9.7333333333333341E-2</v>
      </c>
      <c r="F189" s="28">
        <f t="shared" si="25"/>
        <v>6.1333333333333337E-2</v>
      </c>
      <c r="G189" s="28">
        <f t="shared" si="25"/>
        <v>5.6000000000000001E-2</v>
      </c>
      <c r="H189" s="28">
        <f t="shared" si="25"/>
        <v>5.3333333333333337E-2</v>
      </c>
      <c r="I189" s="28">
        <f t="shared" si="25"/>
        <v>4.8000000000000001E-2</v>
      </c>
      <c r="J189" s="28">
        <f t="shared" si="25"/>
        <v>4.8000000000000001E-2</v>
      </c>
      <c r="K189" s="28">
        <f t="shared" si="25"/>
        <v>4.1333333333333333E-2</v>
      </c>
      <c r="L189" s="28">
        <f t="shared" si="25"/>
        <v>1.8666666666666665E-2</v>
      </c>
      <c r="M189" s="28">
        <f t="shared" si="25"/>
        <v>1.4666666666666666E-2</v>
      </c>
      <c r="N189" s="28">
        <f t="shared" si="25"/>
        <v>2.1333333333333333E-2</v>
      </c>
    </row>
  </sheetData>
  <mergeCells count="5">
    <mergeCell ref="H4:H5"/>
    <mergeCell ref="B9:D9"/>
    <mergeCell ref="B173:C173"/>
    <mergeCell ref="C181:N181"/>
    <mergeCell ref="C182:N182"/>
  </mergeCells>
  <dataValidations count="2">
    <dataValidation allowBlank="1" showInputMessage="1" showErrorMessage="1" promptTitle="VALORES POSIBLES ASIGNADOR IOT" sqref="F4" xr:uid="{D9F6DED9-15D2-4140-9460-A5704D5D6987}"/>
    <dataValidation type="list" allowBlank="1" showInputMessage="1" showErrorMessage="1" promptTitle="VALORES POSIBLES ASIGNADOR IOT" sqref="F5" xr:uid="{8A11EF25-45E4-4152-B743-F65C70ACCB8B}">
      <formula1>"CRÍTICA,ALTA,MEDIA,BAJA,NINGUNA"</formula1>
    </dataValidation>
  </dataValidations>
  <hyperlinks>
    <hyperlink ref="F4" r:id="rId1" display="cve@mitre.org/cve@cert.org.tw" xr:uid="{4488D580-415A-4404-A1C1-A74F05EB4803}"/>
    <hyperlink ref="F5" r:id="rId2" display="cve@mitre.org/cve@cert.org.tw" xr:uid="{44493316-AC50-40B3-BC74-D52057622BAF}"/>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02808-D9A7-4D41-9D45-CBF3F5B3B1AA}">
  <dimension ref="B2:N57"/>
  <sheetViews>
    <sheetView topLeftCell="A55" zoomScale="40" zoomScaleNormal="40" workbookViewId="0">
      <selection activeCell="E22" sqref="E22"/>
    </sheetView>
  </sheetViews>
  <sheetFormatPr baseColWidth="10" defaultRowHeight="15" x14ac:dyDescent="0.25"/>
  <cols>
    <col min="2" max="2" width="136.7109375" customWidth="1"/>
    <col min="3" max="3" width="113.5703125" customWidth="1"/>
    <col min="4" max="4" width="113.140625" customWidth="1"/>
    <col min="5" max="5" width="77.28515625" customWidth="1"/>
    <col min="6" max="6" width="62.85546875" customWidth="1"/>
    <col min="7" max="7" width="100.140625" customWidth="1"/>
    <col min="8" max="8" width="87.28515625" customWidth="1"/>
    <col min="9" max="9" width="57.5703125" customWidth="1"/>
    <col min="10" max="10" width="40.28515625" customWidth="1"/>
    <col min="11" max="11" width="45.42578125" customWidth="1"/>
    <col min="12" max="12" width="40.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38" t="s">
        <v>334</v>
      </c>
      <c r="C4" s="1" t="s">
        <v>335</v>
      </c>
      <c r="D4" s="39" t="s">
        <v>336</v>
      </c>
      <c r="E4" s="40" t="s">
        <v>7</v>
      </c>
      <c r="F4" s="41" t="s">
        <v>77</v>
      </c>
      <c r="G4" s="3" t="s">
        <v>78</v>
      </c>
      <c r="H4" s="216" t="s">
        <v>361</v>
      </c>
    </row>
    <row r="5" spans="2:8" ht="271.5" customHeight="1" thickTop="1" thickBot="1" x14ac:dyDescent="0.3">
      <c r="B5" s="38" t="s">
        <v>357</v>
      </c>
      <c r="C5" s="1" t="s">
        <v>358</v>
      </c>
      <c r="D5" s="39" t="s">
        <v>359</v>
      </c>
      <c r="E5" s="40" t="s">
        <v>7</v>
      </c>
      <c r="F5" s="41" t="s">
        <v>360</v>
      </c>
      <c r="G5" s="93" t="s">
        <v>78</v>
      </c>
      <c r="H5" s="217"/>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55</v>
      </c>
      <c r="D11" s="8"/>
    </row>
    <row r="12" spans="2:8" ht="224.25" customHeight="1" thickBot="1" x14ac:dyDescent="0.4">
      <c r="B12" s="10" t="s">
        <v>9</v>
      </c>
      <c r="C12" s="11" t="s">
        <v>353</v>
      </c>
      <c r="D12" s="9"/>
    </row>
    <row r="13" spans="2:8" ht="207.75" customHeight="1" thickBot="1" x14ac:dyDescent="0.3">
      <c r="B13" s="42" t="s">
        <v>48</v>
      </c>
      <c r="C13" s="43" t="s">
        <v>354</v>
      </c>
    </row>
    <row r="19" spans="2:4" ht="15.75" thickBot="1" x14ac:dyDescent="0.3"/>
    <row r="20" spans="2:4" ht="63.75" customHeight="1" thickBot="1" x14ac:dyDescent="0.3">
      <c r="B20" s="50" t="s">
        <v>355</v>
      </c>
      <c r="C20" s="51" t="s">
        <v>10</v>
      </c>
      <c r="D20" s="52" t="s">
        <v>329</v>
      </c>
    </row>
    <row r="21" spans="2:4" ht="23.25" x14ac:dyDescent="0.25">
      <c r="B21" s="62" t="s">
        <v>67</v>
      </c>
      <c r="C21" s="63">
        <f>SUM(C22:C23)</f>
        <v>18</v>
      </c>
      <c r="D21" s="64">
        <f>(C21/(C$35/100))%</f>
        <v>2.4E-2</v>
      </c>
    </row>
    <row r="22" spans="2:4" ht="21" x14ac:dyDescent="0.25">
      <c r="B22" s="203" t="s">
        <v>350</v>
      </c>
      <c r="C22" s="66">
        <v>16</v>
      </c>
      <c r="D22" s="76">
        <f>(C22/(C$21/100))%</f>
        <v>0.88888888888888884</v>
      </c>
    </row>
    <row r="23" spans="2:4" ht="21" x14ac:dyDescent="0.25">
      <c r="B23" s="203" t="s">
        <v>351</v>
      </c>
      <c r="C23" s="66">
        <v>2</v>
      </c>
      <c r="D23" s="76">
        <f t="shared" ref="D23" si="0">(C23/(C$21/100))%</f>
        <v>0.1111111111111111</v>
      </c>
    </row>
    <row r="24" spans="2:4" ht="23.25" x14ac:dyDescent="0.25">
      <c r="B24" s="59" t="s">
        <v>68</v>
      </c>
      <c r="C24" s="60">
        <f>SUM(C25:C26)</f>
        <v>229</v>
      </c>
      <c r="D24" s="61">
        <f>(C24/(C$35/100))%</f>
        <v>0.30533333333333335</v>
      </c>
    </row>
    <row r="25" spans="2:4" ht="21" x14ac:dyDescent="0.25">
      <c r="B25" s="203" t="s">
        <v>350</v>
      </c>
      <c r="C25" s="66">
        <v>143</v>
      </c>
      <c r="D25" s="77">
        <f>(C25/(C$24/100))%</f>
        <v>0.62445414847161573</v>
      </c>
    </row>
    <row r="26" spans="2:4" ht="21" x14ac:dyDescent="0.25">
      <c r="B26" s="203" t="s">
        <v>351</v>
      </c>
      <c r="C26" s="66">
        <v>86</v>
      </c>
      <c r="D26" s="77">
        <f t="shared" ref="D26" si="1">(C26/(C$24/100))%</f>
        <v>0.37554585152838427</v>
      </c>
    </row>
    <row r="27" spans="2:4" ht="23.25" x14ac:dyDescent="0.25">
      <c r="B27" s="59" t="s">
        <v>325</v>
      </c>
      <c r="C27" s="60">
        <f>SUM(C28:C29)</f>
        <v>451</v>
      </c>
      <c r="D27" s="61">
        <f>(C27/(C$35/100))%</f>
        <v>0.60133333333333328</v>
      </c>
    </row>
    <row r="28" spans="2:4" ht="21" x14ac:dyDescent="0.25">
      <c r="B28" s="203" t="s">
        <v>350</v>
      </c>
      <c r="C28" s="66">
        <v>390</v>
      </c>
      <c r="D28" s="77">
        <f>(C28/(C$27/100))%</f>
        <v>0.86474501108647461</v>
      </c>
    </row>
    <row r="29" spans="2:4" ht="21" x14ac:dyDescent="0.25">
      <c r="B29" s="203" t="s">
        <v>351</v>
      </c>
      <c r="C29" s="66">
        <v>61</v>
      </c>
      <c r="D29" s="77">
        <f t="shared" ref="D29" si="2">(C29/(C$27/100))%</f>
        <v>0.1352549889135255</v>
      </c>
    </row>
    <row r="30" spans="2:4" ht="23.25" x14ac:dyDescent="0.25">
      <c r="B30" s="59" t="s">
        <v>70</v>
      </c>
      <c r="C30" s="60">
        <f>SUM(C31:C32)</f>
        <v>51</v>
      </c>
      <c r="D30" s="61">
        <f>(C30/(C$35/100))%</f>
        <v>6.8000000000000005E-2</v>
      </c>
    </row>
    <row r="31" spans="2:4" ht="21" x14ac:dyDescent="0.25">
      <c r="B31" s="203" t="s">
        <v>350</v>
      </c>
      <c r="C31" s="66">
        <v>38</v>
      </c>
      <c r="D31" s="77">
        <f>(C31/(C$30/100))%</f>
        <v>0.74509803921568629</v>
      </c>
    </row>
    <row r="32" spans="2:4" ht="21" x14ac:dyDescent="0.25">
      <c r="B32" s="203" t="s">
        <v>351</v>
      </c>
      <c r="C32" s="66">
        <v>13</v>
      </c>
      <c r="D32" s="77">
        <f t="shared" ref="D32" si="3">(C32/(C$30/100))%</f>
        <v>0.25490196078431371</v>
      </c>
    </row>
    <row r="33" spans="2:5" ht="24" thickBot="1" x14ac:dyDescent="0.3">
      <c r="B33" s="70" t="s">
        <v>350</v>
      </c>
      <c r="C33" s="70">
        <f>C31+C28+C25+C22</f>
        <v>587</v>
      </c>
      <c r="D33" s="71">
        <f>(C33/(C$35/100))%</f>
        <v>0.78266666666666662</v>
      </c>
      <c r="E33" s="69"/>
    </row>
    <row r="34" spans="2:5" ht="24" thickBot="1" x14ac:dyDescent="0.3">
      <c r="B34" s="68" t="s">
        <v>351</v>
      </c>
      <c r="C34" s="70">
        <f>C32+C29+C26+C23+1</f>
        <v>163</v>
      </c>
      <c r="D34" s="71">
        <f>(C34/(C$35/100))%</f>
        <v>0.21733333333333335</v>
      </c>
    </row>
    <row r="35" spans="2:5" ht="29.25" thickBot="1" x14ac:dyDescent="0.3">
      <c r="B35" s="72" t="s">
        <v>29</v>
      </c>
      <c r="C35" s="73">
        <f>C33+C34</f>
        <v>750</v>
      </c>
      <c r="D35" s="74">
        <f>D21+D24+D27+D30</f>
        <v>0.99866666666666659</v>
      </c>
    </row>
    <row r="43" spans="2:5" ht="15.75" thickBot="1" x14ac:dyDescent="0.3"/>
    <row r="44" spans="2:5" ht="63" customHeight="1" thickBot="1" x14ac:dyDescent="0.3">
      <c r="B44" s="214" t="s">
        <v>356</v>
      </c>
      <c r="C44" s="215"/>
    </row>
    <row r="45" spans="2:5" ht="24" thickBot="1" x14ac:dyDescent="0.4">
      <c r="B45" s="56"/>
      <c r="C45" s="56"/>
    </row>
    <row r="46" spans="2:5" ht="21.75" thickBot="1" x14ac:dyDescent="0.3">
      <c r="B46" s="57" t="s">
        <v>8</v>
      </c>
      <c r="C46" s="7" t="s">
        <v>55</v>
      </c>
    </row>
    <row r="47" spans="2:5" ht="207.75" customHeight="1" thickBot="1" x14ac:dyDescent="0.3">
      <c r="B47" s="58" t="s">
        <v>9</v>
      </c>
      <c r="C47" s="11" t="s">
        <v>353</v>
      </c>
    </row>
    <row r="48" spans="2:5" ht="174" customHeight="1" thickBot="1" x14ac:dyDescent="0.3">
      <c r="B48" s="42" t="s">
        <v>48</v>
      </c>
      <c r="C48" s="43" t="s">
        <v>352</v>
      </c>
    </row>
    <row r="51" spans="2:14" ht="15.75" thickBot="1" x14ac:dyDescent="0.3"/>
    <row r="52" spans="2:14" ht="24" thickBot="1" x14ac:dyDescent="0.4">
      <c r="B52" s="23" t="s">
        <v>349</v>
      </c>
      <c r="C52" s="221" t="s">
        <v>326</v>
      </c>
      <c r="D52" s="222"/>
      <c r="E52" s="222"/>
      <c r="F52" s="222"/>
      <c r="G52" s="242"/>
      <c r="H52" s="198"/>
      <c r="I52" s="197"/>
      <c r="J52" s="197"/>
      <c r="K52" s="197"/>
      <c r="L52" s="197"/>
      <c r="M52" s="197"/>
      <c r="N52" s="197"/>
    </row>
    <row r="53" spans="2:14" ht="24" thickBot="1" x14ac:dyDescent="0.3">
      <c r="C53" s="224" t="s">
        <v>36</v>
      </c>
      <c r="D53" s="222"/>
      <c r="E53" s="222"/>
      <c r="F53" s="222"/>
      <c r="G53" s="242"/>
      <c r="H53" s="198"/>
      <c r="I53" s="197"/>
      <c r="J53" s="197"/>
      <c r="K53" s="197"/>
      <c r="L53" s="197"/>
      <c r="M53" s="197"/>
      <c r="N53" s="197"/>
    </row>
    <row r="54" spans="2:14" ht="24" thickBot="1" x14ac:dyDescent="0.3">
      <c r="C54" s="13" t="s">
        <v>67</v>
      </c>
      <c r="D54" s="13" t="s">
        <v>68</v>
      </c>
      <c r="E54" s="13" t="s">
        <v>69</v>
      </c>
      <c r="F54" s="13" t="s">
        <v>70</v>
      </c>
    </row>
    <row r="55" spans="2:14" ht="21" x14ac:dyDescent="0.25">
      <c r="B55" s="203" t="s">
        <v>350</v>
      </c>
      <c r="C55" s="25">
        <f>(C22/(C$35/100))%</f>
        <v>2.1333333333333333E-2</v>
      </c>
      <c r="D55" s="25">
        <f>(C25/(C$35/100))%</f>
        <v>0.19066666666666665</v>
      </c>
      <c r="E55" s="25">
        <f>(C28/(C$35/100))%</f>
        <v>0.52</v>
      </c>
      <c r="F55" s="25">
        <f>(C31/(C$35/100))%</f>
        <v>5.0666666666666665E-2</v>
      </c>
      <c r="H55" s="69"/>
    </row>
    <row r="56" spans="2:14" ht="21.75" thickBot="1" x14ac:dyDescent="0.3">
      <c r="B56" s="203" t="s">
        <v>351</v>
      </c>
      <c r="C56" s="25">
        <f>(C23/(C$35/100))%</f>
        <v>2.6666666666666666E-3</v>
      </c>
      <c r="D56" s="25">
        <f>(C26/(C$35/100))%</f>
        <v>0.11466666666666667</v>
      </c>
      <c r="E56" s="25">
        <f>(C29/(C$35/100))%</f>
        <v>8.1333333333333327E-2</v>
      </c>
      <c r="F56" s="25">
        <f>(C32/(C$35/100))%</f>
        <v>1.7333333333333333E-2</v>
      </c>
      <c r="G56" s="199"/>
    </row>
    <row r="57" spans="2:14" ht="24" thickBot="1" x14ac:dyDescent="0.3">
      <c r="B57" s="27" t="s">
        <v>37</v>
      </c>
      <c r="C57" s="28">
        <f>SUM(C55:C56)</f>
        <v>2.4E-2</v>
      </c>
      <c r="D57" s="28">
        <f>SUM(D55:D56)</f>
        <v>0.30533333333333335</v>
      </c>
      <c r="E57" s="28">
        <f>SUM(E55:E56)</f>
        <v>0.60133333333333339</v>
      </c>
      <c r="F57" s="28">
        <f>SUM(F55:F56)</f>
        <v>6.8000000000000005E-2</v>
      </c>
      <c r="G57" s="199"/>
    </row>
  </sheetData>
  <mergeCells count="5">
    <mergeCell ref="H4:H5"/>
    <mergeCell ref="B9:D9"/>
    <mergeCell ref="B44:C44"/>
    <mergeCell ref="C52:G52"/>
    <mergeCell ref="C53:G53"/>
  </mergeCells>
  <dataValidations count="2">
    <dataValidation type="list" allowBlank="1" showInputMessage="1" showErrorMessage="1" promptTitle="VALORES POSIBLES ASIGNADOR IOT" sqref="F4" xr:uid="{9E61A7C0-7872-49CB-A84E-742B32ED7EB6}">
      <formula1>"CRÍTICA,ALTA,MEDIA,BAJA,NINGUNA"</formula1>
    </dataValidation>
    <dataValidation type="list" allowBlank="1" showInputMessage="1" showErrorMessage="1" promptTitle="VALORES POSIBLES ASIGNADOR IOT" sqref="F5" xr:uid="{AC9B8526-5DA4-4C78-A040-4190A703F6C1}">
      <formula1>"CONFIRMADO,RAZONABLE,DESCONOCIDO,NO DEFINIDO"</formula1>
    </dataValidation>
  </dataValidations>
  <hyperlinks>
    <hyperlink ref="F4" r:id="rId1" display="cve@mitre.org/cve@cert.org.tw" xr:uid="{99193DAF-E4AC-4D2E-9B37-11AD3B5A4CA0}"/>
    <hyperlink ref="F5" r:id="rId2" display="cve@mitre.org/cve@cert.org.tw" xr:uid="{C3F53586-7A01-46D6-9940-1DB293C688FA}"/>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395B5-4E0D-42A5-B1B2-C48FA8CDCAA6}">
  <dimension ref="B2:N63"/>
  <sheetViews>
    <sheetView topLeftCell="B64" zoomScale="40" zoomScaleNormal="40" workbookViewId="0">
      <selection activeCell="D37" sqref="D37"/>
    </sheetView>
  </sheetViews>
  <sheetFormatPr baseColWidth="10" defaultRowHeight="15" x14ac:dyDescent="0.25"/>
  <cols>
    <col min="2" max="2" width="136.7109375" customWidth="1"/>
    <col min="3" max="3" width="113.5703125" customWidth="1"/>
    <col min="4" max="4" width="113.140625" customWidth="1"/>
    <col min="5" max="5" width="77.28515625" customWidth="1"/>
    <col min="6" max="6" width="62.85546875" customWidth="1"/>
    <col min="7" max="7" width="100.140625" customWidth="1"/>
    <col min="8" max="8" width="87.28515625" customWidth="1"/>
    <col min="9" max="9" width="57.5703125" customWidth="1"/>
    <col min="10" max="10" width="40.28515625" customWidth="1"/>
    <col min="11" max="11" width="45.42578125" customWidth="1"/>
    <col min="12" max="12" width="40.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38" t="s">
        <v>334</v>
      </c>
      <c r="C4" s="1" t="s">
        <v>335</v>
      </c>
      <c r="D4" s="39" t="s">
        <v>336</v>
      </c>
      <c r="E4" s="40" t="s">
        <v>7</v>
      </c>
      <c r="F4" s="41" t="s">
        <v>77</v>
      </c>
      <c r="G4" s="3" t="s">
        <v>78</v>
      </c>
      <c r="H4" s="216" t="s">
        <v>374</v>
      </c>
    </row>
    <row r="5" spans="2:8" ht="271.5" customHeight="1" thickTop="1" thickBot="1" x14ac:dyDescent="0.3">
      <c r="B5" s="38" t="s">
        <v>370</v>
      </c>
      <c r="C5" s="1" t="s">
        <v>371</v>
      </c>
      <c r="D5" s="39" t="s">
        <v>372</v>
      </c>
      <c r="E5" s="40" t="s">
        <v>7</v>
      </c>
      <c r="F5" s="41" t="s">
        <v>373</v>
      </c>
      <c r="G5" s="93" t="s">
        <v>375</v>
      </c>
      <c r="H5" s="217"/>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55</v>
      </c>
      <c r="D11" s="8"/>
    </row>
    <row r="12" spans="2:8" ht="224.25" customHeight="1" thickBot="1" x14ac:dyDescent="0.4">
      <c r="B12" s="10" t="s">
        <v>9</v>
      </c>
      <c r="C12" s="11" t="s">
        <v>366</v>
      </c>
      <c r="D12" s="9"/>
    </row>
    <row r="13" spans="2:8" ht="207.75" customHeight="1" thickBot="1" x14ac:dyDescent="0.3">
      <c r="B13" s="42" t="s">
        <v>48</v>
      </c>
      <c r="C13" s="43" t="s">
        <v>369</v>
      </c>
    </row>
    <row r="19" spans="2:4" ht="15.75" thickBot="1" x14ac:dyDescent="0.3"/>
    <row r="20" spans="2:4" ht="63.75" customHeight="1" thickBot="1" x14ac:dyDescent="0.3">
      <c r="B20" s="50" t="s">
        <v>368</v>
      </c>
      <c r="C20" s="51" t="s">
        <v>10</v>
      </c>
      <c r="D20" s="52" t="s">
        <v>329</v>
      </c>
    </row>
    <row r="21" spans="2:4" ht="24" thickBot="1" x14ac:dyDescent="0.3">
      <c r="B21" s="62" t="s">
        <v>67</v>
      </c>
      <c r="C21" s="63">
        <f>SUM(C22:C24)</f>
        <v>18</v>
      </c>
      <c r="D21" s="64">
        <f>(C21/(C$40/100))%</f>
        <v>2.4E-2</v>
      </c>
    </row>
    <row r="22" spans="2:4" ht="21" x14ac:dyDescent="0.25">
      <c r="B22" s="204" t="s">
        <v>362</v>
      </c>
      <c r="C22" s="66">
        <v>15</v>
      </c>
      <c r="D22" s="76">
        <f>(C22/(C$21/100))%</f>
        <v>0.83333333333333348</v>
      </c>
    </row>
    <row r="23" spans="2:4" ht="21" x14ac:dyDescent="0.25">
      <c r="B23" s="205" t="s">
        <v>363</v>
      </c>
      <c r="C23" s="66">
        <v>0</v>
      </c>
      <c r="D23" s="76">
        <f t="shared" ref="D23:D24" si="0">(C23/(C$21/100))%</f>
        <v>0</v>
      </c>
    </row>
    <row r="24" spans="2:4" ht="21.75" thickBot="1" x14ac:dyDescent="0.3">
      <c r="B24" s="206" t="s">
        <v>182</v>
      </c>
      <c r="C24" s="66">
        <v>3</v>
      </c>
      <c r="D24" s="76">
        <f t="shared" si="0"/>
        <v>0.16666666666666669</v>
      </c>
    </row>
    <row r="25" spans="2:4" ht="24" thickBot="1" x14ac:dyDescent="0.3">
      <c r="B25" s="59" t="s">
        <v>68</v>
      </c>
      <c r="C25" s="60">
        <f>SUM(C26:C28)</f>
        <v>229</v>
      </c>
      <c r="D25" s="61">
        <f>(C25/(C$40/100))%</f>
        <v>0.30533333333333335</v>
      </c>
    </row>
    <row r="26" spans="2:4" ht="21" x14ac:dyDescent="0.25">
      <c r="B26" s="204" t="s">
        <v>362</v>
      </c>
      <c r="C26" s="66">
        <v>212</v>
      </c>
      <c r="D26" s="77">
        <f>(C26/(C$25/100))%</f>
        <v>0.92576419213973793</v>
      </c>
    </row>
    <row r="27" spans="2:4" ht="21" x14ac:dyDescent="0.25">
      <c r="B27" s="205" t="s">
        <v>363</v>
      </c>
      <c r="C27" s="66">
        <v>12</v>
      </c>
      <c r="D27" s="77">
        <f t="shared" ref="D27:D28" si="1">(C27/(C$25/100))%</f>
        <v>5.2401746724890827E-2</v>
      </c>
    </row>
    <row r="28" spans="2:4" ht="21.75" thickBot="1" x14ac:dyDescent="0.3">
      <c r="B28" s="206" t="s">
        <v>182</v>
      </c>
      <c r="C28" s="66">
        <v>5</v>
      </c>
      <c r="D28" s="77">
        <f t="shared" si="1"/>
        <v>2.1834061135371178E-2</v>
      </c>
    </row>
    <row r="29" spans="2:4" ht="24" thickBot="1" x14ac:dyDescent="0.3">
      <c r="B29" s="59" t="s">
        <v>325</v>
      </c>
      <c r="C29" s="60">
        <f>SUM(C30:C32)</f>
        <v>451</v>
      </c>
      <c r="D29" s="61">
        <f>(C29/(C$40/100))%</f>
        <v>0.60133333333333328</v>
      </c>
    </row>
    <row r="30" spans="2:4" ht="21" x14ac:dyDescent="0.25">
      <c r="B30" s="204" t="s">
        <v>362</v>
      </c>
      <c r="C30" s="66">
        <v>416</v>
      </c>
      <c r="D30" s="77">
        <f>(C30/(C$29/100))%</f>
        <v>0.92239467849223955</v>
      </c>
    </row>
    <row r="31" spans="2:4" ht="21" x14ac:dyDescent="0.25">
      <c r="B31" s="205" t="s">
        <v>363</v>
      </c>
      <c r="C31" s="66">
        <v>16</v>
      </c>
      <c r="D31" s="77">
        <f t="shared" ref="D31:D32" si="2">(C31/(C$29/100))%</f>
        <v>3.5476718403547672E-2</v>
      </c>
    </row>
    <row r="32" spans="2:4" ht="21.75" thickBot="1" x14ac:dyDescent="0.3">
      <c r="B32" s="206" t="s">
        <v>182</v>
      </c>
      <c r="C32" s="66">
        <v>19</v>
      </c>
      <c r="D32" s="77">
        <f t="shared" si="2"/>
        <v>4.2128603104212861E-2</v>
      </c>
    </row>
    <row r="33" spans="2:5" ht="24" thickBot="1" x14ac:dyDescent="0.3">
      <c r="B33" s="59" t="s">
        <v>70</v>
      </c>
      <c r="C33" s="60">
        <f>SUM(C34:C36)</f>
        <v>51</v>
      </c>
      <c r="D33" s="61">
        <f>(C33/(C$40/100))%</f>
        <v>6.8000000000000005E-2</v>
      </c>
    </row>
    <row r="34" spans="2:5" ht="21" x14ac:dyDescent="0.25">
      <c r="B34" s="204" t="s">
        <v>362</v>
      </c>
      <c r="C34" s="66">
        <v>46</v>
      </c>
      <c r="D34" s="77">
        <f>(C34/(C$33/100))%</f>
        <v>0.90196078431372539</v>
      </c>
    </row>
    <row r="35" spans="2:5" ht="21" x14ac:dyDescent="0.25">
      <c r="B35" s="205" t="s">
        <v>363</v>
      </c>
      <c r="C35" s="66">
        <v>2</v>
      </c>
      <c r="D35" s="77">
        <f t="shared" ref="D35:D36" si="3">(C35/(C$33/100))%</f>
        <v>3.9215686274509803E-2</v>
      </c>
    </row>
    <row r="36" spans="2:5" ht="21.75" thickBot="1" x14ac:dyDescent="0.3">
      <c r="B36" s="206" t="s">
        <v>182</v>
      </c>
      <c r="C36" s="66">
        <v>3</v>
      </c>
      <c r="D36" s="77">
        <f t="shared" si="3"/>
        <v>5.8823529411764698E-2</v>
      </c>
    </row>
    <row r="37" spans="2:5" ht="24" thickBot="1" x14ac:dyDescent="0.3">
      <c r="B37" s="70" t="s">
        <v>362</v>
      </c>
      <c r="C37" s="70">
        <f>C34+C30+C26+C22+1</f>
        <v>690</v>
      </c>
      <c r="D37" s="71">
        <f>(C37/(C$40/100))%</f>
        <v>0.92</v>
      </c>
      <c r="E37" s="69"/>
    </row>
    <row r="38" spans="2:5" ht="24" thickBot="1" x14ac:dyDescent="0.3">
      <c r="B38" s="70" t="s">
        <v>363</v>
      </c>
      <c r="C38" s="70">
        <f t="shared" ref="C38:C39" si="4">C35+C31+C27+C23</f>
        <v>30</v>
      </c>
      <c r="D38" s="71">
        <f t="shared" ref="D38:D39" si="5">(C38/(C$40/100))%</f>
        <v>0.04</v>
      </c>
      <c r="E38" s="69"/>
    </row>
    <row r="39" spans="2:5" ht="24" thickBot="1" x14ac:dyDescent="0.3">
      <c r="B39" s="68" t="s">
        <v>182</v>
      </c>
      <c r="C39" s="70">
        <f t="shared" si="4"/>
        <v>30</v>
      </c>
      <c r="D39" s="71">
        <f t="shared" si="5"/>
        <v>0.04</v>
      </c>
    </row>
    <row r="40" spans="2:5" ht="29.25" thickBot="1" x14ac:dyDescent="0.3">
      <c r="B40" s="72" t="s">
        <v>29</v>
      </c>
      <c r="C40" s="73">
        <f>C37+C39+C39</f>
        <v>750</v>
      </c>
      <c r="D40" s="74">
        <f>D21+D25+D29+D33</f>
        <v>0.99866666666666659</v>
      </c>
    </row>
    <row r="48" spans="2:5" ht="15.75" thickBot="1" x14ac:dyDescent="0.3"/>
    <row r="49" spans="2:14" ht="63" customHeight="1" thickBot="1" x14ac:dyDescent="0.3">
      <c r="B49" s="214" t="s">
        <v>367</v>
      </c>
      <c r="C49" s="215"/>
    </row>
    <row r="50" spans="2:14" ht="24" thickBot="1" x14ac:dyDescent="0.4">
      <c r="B50" s="56"/>
      <c r="C50" s="56"/>
    </row>
    <row r="51" spans="2:14" ht="21.75" thickBot="1" x14ac:dyDescent="0.3">
      <c r="B51" s="57" t="s">
        <v>8</v>
      </c>
      <c r="C51" s="7" t="s">
        <v>55</v>
      </c>
    </row>
    <row r="52" spans="2:14" ht="207.75" customHeight="1" thickBot="1" x14ac:dyDescent="0.3">
      <c r="B52" s="58" t="s">
        <v>9</v>
      </c>
      <c r="C52" s="11" t="s">
        <v>366</v>
      </c>
    </row>
    <row r="53" spans="2:14" ht="174" customHeight="1" thickBot="1" x14ac:dyDescent="0.3">
      <c r="B53" s="42" t="s">
        <v>48</v>
      </c>
      <c r="C53" s="43" t="s">
        <v>365</v>
      </c>
    </row>
    <row r="56" spans="2:14" ht="15.75" thickBot="1" x14ac:dyDescent="0.3"/>
    <row r="57" spans="2:14" ht="24" thickBot="1" x14ac:dyDescent="0.4">
      <c r="B57" s="23" t="s">
        <v>364</v>
      </c>
      <c r="C57" s="221" t="s">
        <v>326</v>
      </c>
      <c r="D57" s="222"/>
      <c r="E57" s="222"/>
      <c r="F57" s="222"/>
      <c r="G57" s="242"/>
      <c r="H57" s="198"/>
      <c r="I57" s="197"/>
      <c r="J57" s="197"/>
      <c r="K57" s="197"/>
      <c r="L57" s="197"/>
      <c r="M57" s="197"/>
      <c r="N57" s="197"/>
    </row>
    <row r="58" spans="2:14" ht="24" thickBot="1" x14ac:dyDescent="0.3">
      <c r="C58" s="224" t="s">
        <v>36</v>
      </c>
      <c r="D58" s="222"/>
      <c r="E58" s="222"/>
      <c r="F58" s="222"/>
      <c r="G58" s="242"/>
      <c r="H58" s="198"/>
      <c r="I58" s="197"/>
      <c r="J58" s="197"/>
      <c r="K58" s="197"/>
      <c r="L58" s="197"/>
      <c r="M58" s="197"/>
      <c r="N58" s="197"/>
    </row>
    <row r="59" spans="2:14" ht="24" thickBot="1" x14ac:dyDescent="0.3">
      <c r="C59" s="13" t="s">
        <v>67</v>
      </c>
      <c r="D59" s="13" t="s">
        <v>68</v>
      </c>
      <c r="E59" s="13" t="s">
        <v>69</v>
      </c>
      <c r="F59" s="13" t="s">
        <v>70</v>
      </c>
    </row>
    <row r="60" spans="2:14" ht="21" x14ac:dyDescent="0.25">
      <c r="B60" s="204" t="s">
        <v>362</v>
      </c>
      <c r="C60" s="157">
        <f>(C22/(C$40/100))%</f>
        <v>0.02</v>
      </c>
      <c r="D60" s="25">
        <f>(C26/(C$40/100))%</f>
        <v>0.28266666666666668</v>
      </c>
      <c r="E60" s="25">
        <f>(C30/(C$40/100))%</f>
        <v>0.55466666666666664</v>
      </c>
      <c r="F60" s="25">
        <f>(C34/(C$40/100))%</f>
        <v>6.1333333333333337E-2</v>
      </c>
      <c r="H60" s="69"/>
    </row>
    <row r="61" spans="2:14" ht="21" x14ac:dyDescent="0.25">
      <c r="B61" s="205" t="s">
        <v>363</v>
      </c>
      <c r="C61" s="157">
        <f t="shared" ref="C61:C62" si="6">(C23/(C$40/100))%</f>
        <v>0</v>
      </c>
      <c r="D61" s="25">
        <f t="shared" ref="D61:D62" si="7">(C27/(C$40/100))%</f>
        <v>1.6E-2</v>
      </c>
      <c r="E61" s="25">
        <f t="shared" ref="E61:E62" si="8">(C31/(C$40/100))%</f>
        <v>2.1333333333333333E-2</v>
      </c>
      <c r="F61" s="25">
        <f t="shared" ref="F61:F62" si="9">(C35/(C$40/100))%</f>
        <v>2.6666666666666666E-3</v>
      </c>
      <c r="H61" s="69"/>
    </row>
    <row r="62" spans="2:14" ht="21.75" thickBot="1" x14ac:dyDescent="0.3">
      <c r="B62" s="206" t="s">
        <v>182</v>
      </c>
      <c r="C62" s="157">
        <f t="shared" si="6"/>
        <v>4.0000000000000001E-3</v>
      </c>
      <c r="D62" s="25">
        <f t="shared" si="7"/>
        <v>6.6666666666666662E-3</v>
      </c>
      <c r="E62" s="25">
        <f t="shared" si="8"/>
        <v>2.5333333333333333E-2</v>
      </c>
      <c r="F62" s="25">
        <f t="shared" si="9"/>
        <v>4.0000000000000001E-3</v>
      </c>
      <c r="G62" s="199"/>
    </row>
    <row r="63" spans="2:14" ht="24" thickBot="1" x14ac:dyDescent="0.3">
      <c r="B63" s="155" t="s">
        <v>37</v>
      </c>
      <c r="C63" s="28">
        <f>SUM(C60:C62)</f>
        <v>2.4E-2</v>
      </c>
      <c r="D63" s="28">
        <f>SUM(D60:D62)</f>
        <v>0.30533333333333335</v>
      </c>
      <c r="E63" s="28">
        <f>SUM(E60:E62)</f>
        <v>0.60133333333333328</v>
      </c>
      <c r="F63" s="28">
        <f>SUM(F60:F62)</f>
        <v>6.8000000000000005E-2</v>
      </c>
      <c r="G63" s="199"/>
    </row>
  </sheetData>
  <mergeCells count="5">
    <mergeCell ref="H4:H5"/>
    <mergeCell ref="B9:D9"/>
    <mergeCell ref="B49:C49"/>
    <mergeCell ref="C57:G57"/>
    <mergeCell ref="C58:G58"/>
  </mergeCells>
  <dataValidations count="2">
    <dataValidation type="list" allowBlank="1" showInputMessage="1" showErrorMessage="1" promptTitle="VALORES POSIBLES ASIGNADOR IOT" sqref="F4" xr:uid="{934725EF-4455-4EB0-87CF-1B94492E409C}">
      <formula1>"CRÍTICA,ALTA,MEDIA,BAJA,NINGUNA"</formula1>
    </dataValidation>
    <dataValidation type="list" allowBlank="1" showInputMessage="1" showErrorMessage="1" promptTitle="VALORES POSIBLES ASIGNADOR IOT" sqref="F5" xr:uid="{0105B194-E437-4A37-BDE2-E4CF2BFCD1C9}">
      <formula1>"NO DEFINIDA,ALTA,FUNCIONAL,PRUEBA DE CONCEPTO,NO PROBADA"</formula1>
    </dataValidation>
  </dataValidations>
  <hyperlinks>
    <hyperlink ref="F4" r:id="rId1" display="cve@mitre.org/cve@cert.org.tw" xr:uid="{4DD6238E-0965-4715-8DA3-F57B6633724A}"/>
    <hyperlink ref="F5" r:id="rId2" display="cve@mitre.org/cve@cert.org.tw" xr:uid="{E73ED993-272A-4674-AAD4-20D687616FF4}"/>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CB46E-0594-46F2-B45F-D51B06A9632A}">
  <dimension ref="B2:N74"/>
  <sheetViews>
    <sheetView topLeftCell="E1" zoomScale="40" zoomScaleNormal="40" workbookViewId="0">
      <selection activeCell="G4" sqref="G4"/>
    </sheetView>
  </sheetViews>
  <sheetFormatPr baseColWidth="10" defaultRowHeight="15" x14ac:dyDescent="0.25"/>
  <cols>
    <col min="2" max="2" width="101.5703125" customWidth="1"/>
    <col min="3" max="3" width="113.5703125" customWidth="1"/>
    <col min="4" max="4" width="113.140625" customWidth="1"/>
    <col min="5" max="5" width="77.28515625" customWidth="1"/>
    <col min="6" max="6" width="62.85546875" customWidth="1"/>
    <col min="7" max="7" width="60.140625" customWidth="1"/>
    <col min="8" max="8" width="87.28515625" customWidth="1"/>
    <col min="9" max="9" width="57.5703125" customWidth="1"/>
    <col min="10" max="10" width="40.28515625" customWidth="1"/>
    <col min="11" max="11" width="45.42578125" customWidth="1"/>
    <col min="12" max="12" width="40.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38" t="s">
        <v>210</v>
      </c>
      <c r="C4" s="1" t="s">
        <v>211</v>
      </c>
      <c r="D4" s="39" t="s">
        <v>212</v>
      </c>
      <c r="E4" s="40" t="s">
        <v>7</v>
      </c>
      <c r="F4" s="41" t="s">
        <v>198</v>
      </c>
      <c r="G4" s="3" t="s">
        <v>78</v>
      </c>
      <c r="H4" s="230" t="s">
        <v>385</v>
      </c>
    </row>
    <row r="5" spans="2:8" ht="271.5" customHeight="1" thickTop="1" thickBot="1" x14ac:dyDescent="0.3">
      <c r="B5" s="38" t="s">
        <v>74</v>
      </c>
      <c r="C5" s="1" t="s">
        <v>75</v>
      </c>
      <c r="D5" s="39" t="s">
        <v>76</v>
      </c>
      <c r="E5" s="40" t="s">
        <v>7</v>
      </c>
      <c r="F5" s="41" t="s">
        <v>77</v>
      </c>
      <c r="G5" s="3" t="s">
        <v>78</v>
      </c>
      <c r="H5" s="231"/>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55</v>
      </c>
      <c r="D11" s="8"/>
    </row>
    <row r="12" spans="2:8" ht="224.25" customHeight="1" thickBot="1" x14ac:dyDescent="0.4">
      <c r="B12" s="10" t="s">
        <v>9</v>
      </c>
      <c r="C12" s="11" t="s">
        <v>382</v>
      </c>
      <c r="D12" s="9"/>
    </row>
    <row r="13" spans="2:8" ht="207.75" customHeight="1" thickBot="1" x14ac:dyDescent="0.3">
      <c r="B13" s="42" t="s">
        <v>48</v>
      </c>
      <c r="C13" s="11" t="s">
        <v>383</v>
      </c>
    </row>
    <row r="19" spans="2:4" ht="15.75" thickBot="1" x14ac:dyDescent="0.3"/>
    <row r="20" spans="2:4" ht="63.75" customHeight="1" thickBot="1" x14ac:dyDescent="0.3">
      <c r="B20" s="50" t="s">
        <v>381</v>
      </c>
      <c r="C20" s="51" t="s">
        <v>10</v>
      </c>
      <c r="D20" s="52" t="s">
        <v>201</v>
      </c>
    </row>
    <row r="21" spans="2:4" ht="23.25" x14ac:dyDescent="0.25">
      <c r="B21" s="62" t="s">
        <v>198</v>
      </c>
      <c r="C21" s="63">
        <f>SUM(C22:C26)</f>
        <v>458</v>
      </c>
      <c r="D21" s="64">
        <f>(C21/(C$49/100))%</f>
        <v>0.61066666666666669</v>
      </c>
    </row>
    <row r="22" spans="2:4" ht="21" x14ac:dyDescent="0.25">
      <c r="B22" s="75" t="s">
        <v>67</v>
      </c>
      <c r="C22" s="66">
        <v>119</v>
      </c>
      <c r="D22" s="76">
        <f>(C22/(C$21/100))%</f>
        <v>0.25982532751091703</v>
      </c>
    </row>
    <row r="23" spans="2:4" ht="21" x14ac:dyDescent="0.25">
      <c r="B23" s="75" t="s">
        <v>68</v>
      </c>
      <c r="C23" s="66">
        <v>135</v>
      </c>
      <c r="D23" s="76">
        <f t="shared" ref="D23:D26" si="0">(C23/(C$21/100))%</f>
        <v>0.29475982532751088</v>
      </c>
    </row>
    <row r="24" spans="2:4" ht="21" x14ac:dyDescent="0.25">
      <c r="B24" s="75" t="s">
        <v>69</v>
      </c>
      <c r="C24" s="66">
        <v>188</v>
      </c>
      <c r="D24" s="76">
        <f t="shared" si="0"/>
        <v>0.41048034934497812</v>
      </c>
    </row>
    <row r="25" spans="2:4" ht="21" x14ac:dyDescent="0.25">
      <c r="B25" s="75" t="s">
        <v>70</v>
      </c>
      <c r="C25" s="66">
        <v>16</v>
      </c>
      <c r="D25" s="76">
        <f t="shared" si="0"/>
        <v>3.4934497816593885E-2</v>
      </c>
    </row>
    <row r="26" spans="2:4" ht="21" x14ac:dyDescent="0.25">
      <c r="B26" s="75" t="s">
        <v>71</v>
      </c>
      <c r="C26" s="66">
        <v>0</v>
      </c>
      <c r="D26" s="76">
        <f t="shared" si="0"/>
        <v>0</v>
      </c>
    </row>
    <row r="27" spans="2:4" ht="23.25" x14ac:dyDescent="0.25">
      <c r="B27" s="59" t="s">
        <v>377</v>
      </c>
      <c r="C27" s="60">
        <f>SUM(C28:C32)</f>
        <v>248</v>
      </c>
      <c r="D27" s="61">
        <f>(C27/(C$49/100))%</f>
        <v>0.33066666666666672</v>
      </c>
    </row>
    <row r="28" spans="2:4" ht="21" x14ac:dyDescent="0.25">
      <c r="B28" s="75" t="s">
        <v>67</v>
      </c>
      <c r="C28" s="66">
        <v>7</v>
      </c>
      <c r="D28" s="77">
        <f>(C28/(C$27/100))%</f>
        <v>2.8225806451612906E-2</v>
      </c>
    </row>
    <row r="29" spans="2:4" ht="21" x14ac:dyDescent="0.25">
      <c r="B29" s="75" t="s">
        <v>68</v>
      </c>
      <c r="C29" s="66">
        <v>171</v>
      </c>
      <c r="D29" s="77">
        <f t="shared" ref="D29:D32" si="1">(C29/(C$27/100))%</f>
        <v>0.68951612903225812</v>
      </c>
    </row>
    <row r="30" spans="2:4" ht="21" x14ac:dyDescent="0.25">
      <c r="B30" s="75" t="s">
        <v>69</v>
      </c>
      <c r="C30" s="66">
        <v>67</v>
      </c>
      <c r="D30" s="77">
        <f t="shared" si="1"/>
        <v>0.27016129032258063</v>
      </c>
    </row>
    <row r="31" spans="2:4" ht="21" x14ac:dyDescent="0.25">
      <c r="B31" s="75" t="s">
        <v>70</v>
      </c>
      <c r="C31" s="66">
        <v>3</v>
      </c>
      <c r="D31" s="77">
        <f t="shared" si="1"/>
        <v>1.2096774193548387E-2</v>
      </c>
    </row>
    <row r="32" spans="2:4" ht="21" x14ac:dyDescent="0.25">
      <c r="B32" s="75" t="s">
        <v>71</v>
      </c>
      <c r="C32" s="66">
        <v>0</v>
      </c>
      <c r="D32" s="77">
        <f t="shared" si="1"/>
        <v>0</v>
      </c>
    </row>
    <row r="33" spans="2:5" ht="23.25" x14ac:dyDescent="0.25">
      <c r="B33" s="59" t="s">
        <v>378</v>
      </c>
      <c r="C33" s="60">
        <f>SUM(C34:C38)</f>
        <v>26</v>
      </c>
      <c r="D33" s="61">
        <f>(C33/(C$49/100))%</f>
        <v>3.4666666666666665E-2</v>
      </c>
    </row>
    <row r="34" spans="2:5" ht="21" x14ac:dyDescent="0.25">
      <c r="B34" s="75" t="s">
        <v>67</v>
      </c>
      <c r="C34" s="66">
        <v>0</v>
      </c>
      <c r="D34" s="77">
        <f>(C34/(C$33/100))%</f>
        <v>0</v>
      </c>
    </row>
    <row r="35" spans="2:5" ht="21" x14ac:dyDescent="0.25">
      <c r="B35" s="75" t="s">
        <v>68</v>
      </c>
      <c r="C35" s="66">
        <v>22</v>
      </c>
      <c r="D35" s="77">
        <f t="shared" ref="D35:D38" si="2">(C35/(C$33/100))%</f>
        <v>0.84615384615384615</v>
      </c>
    </row>
    <row r="36" spans="2:5" ht="21" x14ac:dyDescent="0.25">
      <c r="B36" s="75" t="s">
        <v>69</v>
      </c>
      <c r="C36" s="66">
        <v>4</v>
      </c>
      <c r="D36" s="77">
        <f t="shared" si="2"/>
        <v>0.15384615384615383</v>
      </c>
    </row>
    <row r="37" spans="2:5" ht="21" x14ac:dyDescent="0.25">
      <c r="B37" s="75" t="s">
        <v>70</v>
      </c>
      <c r="C37" s="66">
        <v>0</v>
      </c>
      <c r="D37" s="77">
        <f t="shared" si="2"/>
        <v>0</v>
      </c>
    </row>
    <row r="38" spans="2:5" ht="21" x14ac:dyDescent="0.25">
      <c r="B38" s="75" t="s">
        <v>71</v>
      </c>
      <c r="C38" s="66">
        <v>0</v>
      </c>
      <c r="D38" s="77">
        <f t="shared" si="2"/>
        <v>0</v>
      </c>
    </row>
    <row r="39" spans="2:5" ht="23.25" x14ac:dyDescent="0.25">
      <c r="B39" s="59" t="s">
        <v>379</v>
      </c>
      <c r="C39" s="60">
        <f>SUM(C40:C44)</f>
        <v>18</v>
      </c>
      <c r="D39" s="61">
        <f>(C39/(C$49/100))%</f>
        <v>2.4E-2</v>
      </c>
    </row>
    <row r="40" spans="2:5" ht="21" x14ac:dyDescent="0.25">
      <c r="B40" s="75" t="s">
        <v>67</v>
      </c>
      <c r="C40" s="66">
        <v>0</v>
      </c>
      <c r="D40" s="77">
        <f>(C40/(C$39/100))%</f>
        <v>0</v>
      </c>
    </row>
    <row r="41" spans="2:5" ht="21" x14ac:dyDescent="0.25">
      <c r="B41" s="75" t="s">
        <v>68</v>
      </c>
      <c r="C41" s="66">
        <v>3</v>
      </c>
      <c r="D41" s="77">
        <f t="shared" ref="D41:D44" si="3">(C41/(C$39/100))%</f>
        <v>0.16666666666666669</v>
      </c>
    </row>
    <row r="42" spans="2:5" ht="21" x14ac:dyDescent="0.25">
      <c r="B42" s="75" t="s">
        <v>69</v>
      </c>
      <c r="C42" s="66">
        <v>13</v>
      </c>
      <c r="D42" s="77">
        <f t="shared" si="3"/>
        <v>0.72222222222222232</v>
      </c>
    </row>
    <row r="43" spans="2:5" ht="21" x14ac:dyDescent="0.25">
      <c r="B43" s="75" t="s">
        <v>70</v>
      </c>
      <c r="C43" s="66">
        <v>2</v>
      </c>
      <c r="D43" s="77">
        <f t="shared" si="3"/>
        <v>0.1111111111111111</v>
      </c>
    </row>
    <row r="44" spans="2:5" ht="21" x14ac:dyDescent="0.25">
      <c r="B44" s="75" t="s">
        <v>71</v>
      </c>
      <c r="C44" s="66">
        <v>0</v>
      </c>
      <c r="D44" s="77">
        <f t="shared" si="3"/>
        <v>0</v>
      </c>
    </row>
    <row r="45" spans="2:5" ht="24" thickBot="1" x14ac:dyDescent="0.3">
      <c r="B45" s="70" t="s">
        <v>67</v>
      </c>
      <c r="C45" s="70">
        <f>C40+C34+C28+C22</f>
        <v>126</v>
      </c>
      <c r="D45" s="71">
        <f>(C45/(C$49/100))%</f>
        <v>0.16800000000000001</v>
      </c>
      <c r="E45" s="69"/>
    </row>
    <row r="46" spans="2:5" ht="24" thickBot="1" x14ac:dyDescent="0.3">
      <c r="B46" s="68" t="s">
        <v>68</v>
      </c>
      <c r="C46" s="70">
        <f t="shared" ref="C46:C48" si="4">C41+C35+C29+C23</f>
        <v>331</v>
      </c>
      <c r="D46" s="71">
        <f>(C46/(C$49/100))%</f>
        <v>0.44133333333333336</v>
      </c>
    </row>
    <row r="47" spans="2:5" ht="24" thickBot="1" x14ac:dyDescent="0.3">
      <c r="B47" s="68" t="s">
        <v>69</v>
      </c>
      <c r="C47" s="70">
        <f t="shared" si="4"/>
        <v>272</v>
      </c>
      <c r="D47" s="71">
        <f>(C47/(C$49/100))%</f>
        <v>0.36266666666666664</v>
      </c>
    </row>
    <row r="48" spans="2:5" ht="24" thickBot="1" x14ac:dyDescent="0.3">
      <c r="B48" s="68" t="s">
        <v>70</v>
      </c>
      <c r="C48" s="70">
        <f t="shared" si="4"/>
        <v>21</v>
      </c>
      <c r="D48" s="71">
        <f>(C48/(C$49/100))%</f>
        <v>2.7999999999999997E-2</v>
      </c>
    </row>
    <row r="49" spans="2:4" ht="29.25" thickBot="1" x14ac:dyDescent="0.3">
      <c r="B49" s="72" t="s">
        <v>29</v>
      </c>
      <c r="C49" s="73">
        <f>C21+C27+C33+C39</f>
        <v>750</v>
      </c>
      <c r="D49" s="74">
        <f>D21+D27+D33+D39</f>
        <v>1</v>
      </c>
    </row>
    <row r="57" spans="2:4" ht="15.75" thickBot="1" x14ac:dyDescent="0.3"/>
    <row r="58" spans="2:4" ht="63" customHeight="1" thickBot="1" x14ac:dyDescent="0.3">
      <c r="B58" s="214" t="s">
        <v>380</v>
      </c>
      <c r="C58" s="215"/>
    </row>
    <row r="59" spans="2:4" ht="24" thickBot="1" x14ac:dyDescent="0.4">
      <c r="B59" s="56"/>
      <c r="C59" s="56"/>
    </row>
    <row r="60" spans="2:4" ht="21.75" thickBot="1" x14ac:dyDescent="0.3">
      <c r="B60" s="57" t="s">
        <v>8</v>
      </c>
      <c r="C60" s="7" t="s">
        <v>55</v>
      </c>
    </row>
    <row r="61" spans="2:4" ht="207.75" customHeight="1" thickBot="1" x14ac:dyDescent="0.3">
      <c r="B61" s="58" t="s">
        <v>9</v>
      </c>
      <c r="C61" s="11" t="s">
        <v>382</v>
      </c>
    </row>
    <row r="62" spans="2:4" ht="174" customHeight="1" thickBot="1" x14ac:dyDescent="0.3">
      <c r="B62" s="42" t="s">
        <v>48</v>
      </c>
      <c r="C62" s="43" t="s">
        <v>384</v>
      </c>
    </row>
    <row r="65" spans="2:14" ht="15.75" thickBot="1" x14ac:dyDescent="0.3"/>
    <row r="66" spans="2:14" ht="24" thickBot="1" x14ac:dyDescent="0.4">
      <c r="B66" s="23" t="s">
        <v>80</v>
      </c>
      <c r="C66" s="221" t="s">
        <v>376</v>
      </c>
      <c r="D66" s="222"/>
      <c r="E66" s="222"/>
      <c r="F66" s="222"/>
      <c r="G66" s="242"/>
      <c r="H66" s="198"/>
      <c r="I66" s="197"/>
      <c r="J66" s="197"/>
      <c r="K66" s="197"/>
      <c r="L66" s="197"/>
      <c r="M66" s="197"/>
      <c r="N66" s="197"/>
    </row>
    <row r="67" spans="2:14" ht="24" thickBot="1" x14ac:dyDescent="0.3">
      <c r="C67" s="224" t="s">
        <v>36</v>
      </c>
      <c r="D67" s="222"/>
      <c r="E67" s="222"/>
      <c r="F67" s="222"/>
      <c r="G67" s="242"/>
      <c r="H67" s="198"/>
      <c r="I67" s="197"/>
      <c r="J67" s="197"/>
      <c r="K67" s="197"/>
      <c r="L67" s="197"/>
      <c r="M67" s="197"/>
      <c r="N67" s="197"/>
    </row>
    <row r="68" spans="2:14" ht="24" thickBot="1" x14ac:dyDescent="0.3">
      <c r="C68" s="13" t="s">
        <v>198</v>
      </c>
      <c r="D68" s="13" t="s">
        <v>377</v>
      </c>
      <c r="E68" s="13" t="s">
        <v>378</v>
      </c>
      <c r="F68" s="13" t="s">
        <v>379</v>
      </c>
    </row>
    <row r="69" spans="2:14" ht="21" x14ac:dyDescent="0.25">
      <c r="B69" s="24" t="s">
        <v>67</v>
      </c>
      <c r="C69" s="25">
        <f>(C22/(C$49/100))%</f>
        <v>0.15866666666666668</v>
      </c>
      <c r="D69" s="25">
        <f>(C28/(C$49/100))%</f>
        <v>9.3333333333333341E-3</v>
      </c>
      <c r="E69" s="25">
        <f>(C34/(C$49/100))%</f>
        <v>0</v>
      </c>
      <c r="F69" s="25">
        <f>(C40/(C$49/100))%</f>
        <v>0</v>
      </c>
      <c r="H69" s="69"/>
    </row>
    <row r="70" spans="2:14" ht="21" x14ac:dyDescent="0.25">
      <c r="B70" s="26" t="s">
        <v>68</v>
      </c>
      <c r="C70" s="25">
        <f>(C23/(C$49/100))%</f>
        <v>0.18</v>
      </c>
      <c r="D70" s="25">
        <f>(C29/(C$49/100))%</f>
        <v>0.22800000000000001</v>
      </c>
      <c r="E70" s="25">
        <f>(C35/(C$49/100))%</f>
        <v>2.9333333333333333E-2</v>
      </c>
      <c r="F70" s="25">
        <f>(C41/(C$49/100))%</f>
        <v>4.0000000000000001E-3</v>
      </c>
      <c r="G70" s="199"/>
    </row>
    <row r="71" spans="2:14" ht="21" x14ac:dyDescent="0.25">
      <c r="B71" s="26" t="s">
        <v>69</v>
      </c>
      <c r="C71" s="25">
        <f>(C24/(C$49/100))%</f>
        <v>0.25066666666666665</v>
      </c>
      <c r="D71" s="25">
        <f>(C30/(C$49/100))%</f>
        <v>8.9333333333333334E-2</v>
      </c>
      <c r="E71" s="25">
        <f>(C36/(C$49/100))%</f>
        <v>5.3333333333333332E-3</v>
      </c>
      <c r="F71" s="25">
        <f>(C42/(C$49/100))%</f>
        <v>1.7333333333333333E-2</v>
      </c>
      <c r="G71" s="199"/>
    </row>
    <row r="72" spans="2:14" ht="21" x14ac:dyDescent="0.25">
      <c r="B72" s="26" t="s">
        <v>70</v>
      </c>
      <c r="C72" s="25">
        <f>(C25/(C$49/100))%</f>
        <v>2.1333333333333333E-2</v>
      </c>
      <c r="D72" s="25">
        <f>(C31/(C$49/100))%</f>
        <v>4.0000000000000001E-3</v>
      </c>
      <c r="E72" s="25">
        <f>(C37/(C$49/100))%</f>
        <v>0</v>
      </c>
      <c r="F72" s="25">
        <f>(C43/(C$49/100))%</f>
        <v>2.6666666666666666E-3</v>
      </c>
      <c r="G72" s="199"/>
    </row>
    <row r="73" spans="2:14" ht="21.75" thickBot="1" x14ac:dyDescent="0.3">
      <c r="B73" s="26" t="s">
        <v>71</v>
      </c>
      <c r="C73" s="25">
        <f>(C26/(C$49/100))%</f>
        <v>0</v>
      </c>
      <c r="D73" s="25">
        <f>(C32/(C$49/100))%</f>
        <v>0</v>
      </c>
      <c r="E73" s="25">
        <f>(C38/(C$49/100))%</f>
        <v>0</v>
      </c>
      <c r="F73" s="25">
        <f>(C44/(C$49/100))%</f>
        <v>0</v>
      </c>
      <c r="G73" s="199"/>
    </row>
    <row r="74" spans="2:14" ht="24" thickBot="1" x14ac:dyDescent="0.3">
      <c r="B74" s="27" t="s">
        <v>37</v>
      </c>
      <c r="C74" s="28">
        <f t="shared" ref="C74:F74" si="5">SUM(C69:C73)</f>
        <v>0.61066666666666658</v>
      </c>
      <c r="D74" s="28">
        <f t="shared" si="5"/>
        <v>0.33066666666666666</v>
      </c>
      <c r="E74" s="28">
        <f t="shared" si="5"/>
        <v>3.4666666666666665E-2</v>
      </c>
      <c r="F74" s="28">
        <f t="shared" si="5"/>
        <v>2.4E-2</v>
      </c>
      <c r="G74" s="199"/>
    </row>
  </sheetData>
  <mergeCells count="5">
    <mergeCell ref="H4:H5"/>
    <mergeCell ref="B9:D9"/>
    <mergeCell ref="B58:C58"/>
    <mergeCell ref="C66:G66"/>
    <mergeCell ref="C67:G67"/>
  </mergeCells>
  <dataValidations count="2">
    <dataValidation type="list" allowBlank="1" showInputMessage="1" showErrorMessage="1" promptTitle="VALORES POSIBLES ASIGNADOR IOT" sqref="F5" xr:uid="{A0CCF826-B428-4DE8-8B59-854776C3618B}">
      <formula1>"CRÍTICA,ALTA,MEDIA,BAJA,NINGUNA"</formula1>
    </dataValidation>
    <dataValidation type="list" allowBlank="1" showInputMessage="1" showErrorMessage="1" promptTitle="VALORES POSIBLES ASIGNADOR IOT" sqref="F4" xr:uid="{9BF86A7A-F74F-4860-9256-A143A2722B59}">
      <formula1>"RED,LOCAL,FÍSICO,RED ADYACENTE"</formula1>
    </dataValidation>
  </dataValidations>
  <hyperlinks>
    <hyperlink ref="F5" r:id="rId1" display="cve@mitre.org/cve@cert.org.tw" xr:uid="{3261FDF6-DEF3-4E3D-93F2-8CF04E723DF7}"/>
    <hyperlink ref="F4" r:id="rId2" display="cve@mitre.org/cve@cert.org.tw" xr:uid="{59EA6A54-F2F6-48CF-956B-F76F03415925}"/>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54EC-7EAE-4C75-A965-4FE1A7971777}">
  <dimension ref="B2:N62"/>
  <sheetViews>
    <sheetView zoomScale="40" zoomScaleNormal="40" workbookViewId="0">
      <selection activeCell="C4" sqref="C4"/>
    </sheetView>
  </sheetViews>
  <sheetFormatPr baseColWidth="10" defaultRowHeight="15" x14ac:dyDescent="0.25"/>
  <cols>
    <col min="2" max="2" width="134.85546875" customWidth="1"/>
    <col min="3" max="3" width="113.5703125" customWidth="1"/>
    <col min="4" max="4" width="113.140625" customWidth="1"/>
    <col min="5" max="5" width="77.28515625" customWidth="1"/>
    <col min="6" max="6" width="62.85546875" customWidth="1"/>
    <col min="7" max="7" width="77.28515625" customWidth="1"/>
    <col min="8" max="8" width="87.28515625" customWidth="1"/>
    <col min="9" max="9" width="57.5703125" customWidth="1"/>
    <col min="10" max="10" width="40.28515625" customWidth="1"/>
    <col min="11" max="11" width="45.42578125" customWidth="1"/>
    <col min="12" max="12" width="40.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38" t="s">
        <v>217</v>
      </c>
      <c r="C4" s="1" t="s">
        <v>232</v>
      </c>
      <c r="D4" s="39" t="s">
        <v>233</v>
      </c>
      <c r="E4" s="40" t="s">
        <v>7</v>
      </c>
      <c r="F4" s="41" t="s">
        <v>218</v>
      </c>
      <c r="G4" s="93" t="s">
        <v>78</v>
      </c>
      <c r="H4" s="230" t="s">
        <v>393</v>
      </c>
    </row>
    <row r="5" spans="2:8" ht="271.5" customHeight="1" thickTop="1" thickBot="1" x14ac:dyDescent="0.3">
      <c r="B5" s="38" t="s">
        <v>74</v>
      </c>
      <c r="C5" s="1" t="s">
        <v>75</v>
      </c>
      <c r="D5" s="39" t="s">
        <v>76</v>
      </c>
      <c r="E5" s="40" t="s">
        <v>7</v>
      </c>
      <c r="F5" s="41" t="s">
        <v>77</v>
      </c>
      <c r="G5" s="3" t="s">
        <v>78</v>
      </c>
      <c r="H5" s="231"/>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55</v>
      </c>
      <c r="D11" s="8"/>
    </row>
    <row r="12" spans="2:8" ht="224.25" customHeight="1" thickBot="1" x14ac:dyDescent="0.4">
      <c r="B12" s="10" t="s">
        <v>9</v>
      </c>
      <c r="C12" s="11" t="s">
        <v>387</v>
      </c>
      <c r="D12" s="9"/>
    </row>
    <row r="13" spans="2:8" ht="207.75" customHeight="1" thickBot="1" x14ac:dyDescent="0.3">
      <c r="B13" s="42" t="s">
        <v>48</v>
      </c>
      <c r="C13" s="11" t="s">
        <v>392</v>
      </c>
    </row>
    <row r="19" spans="2:4" ht="15.75" thickBot="1" x14ac:dyDescent="0.3"/>
    <row r="20" spans="2:4" ht="63.75" customHeight="1" thickBot="1" x14ac:dyDescent="0.3">
      <c r="B20" s="50" t="s">
        <v>389</v>
      </c>
      <c r="C20" s="51" t="s">
        <v>10</v>
      </c>
      <c r="D20" s="52" t="s">
        <v>390</v>
      </c>
    </row>
    <row r="21" spans="2:4" ht="23.25" x14ac:dyDescent="0.25">
      <c r="B21" s="62" t="s">
        <v>218</v>
      </c>
      <c r="C21" s="63">
        <f>SUM(C22:C26)</f>
        <v>209</v>
      </c>
      <c r="D21" s="64">
        <f>(C21/(C$37/100))%</f>
        <v>0.27866666666666667</v>
      </c>
    </row>
    <row r="22" spans="2:4" ht="21" x14ac:dyDescent="0.25">
      <c r="B22" s="75" t="s">
        <v>67</v>
      </c>
      <c r="C22" s="66">
        <v>1</v>
      </c>
      <c r="D22" s="76">
        <f>(C22/(C$21/100))%</f>
        <v>4.7846889952153117E-3</v>
      </c>
    </row>
    <row r="23" spans="2:4" ht="21" x14ac:dyDescent="0.25">
      <c r="B23" s="75" t="s">
        <v>68</v>
      </c>
      <c r="C23" s="66">
        <v>141</v>
      </c>
      <c r="D23" s="76">
        <f t="shared" ref="D23:D26" si="0">(C23/(C$21/100))%</f>
        <v>0.67464114832535882</v>
      </c>
    </row>
    <row r="24" spans="2:4" ht="21" x14ac:dyDescent="0.25">
      <c r="B24" s="75" t="s">
        <v>69</v>
      </c>
      <c r="C24" s="66">
        <v>63</v>
      </c>
      <c r="D24" s="76">
        <f t="shared" si="0"/>
        <v>0.30143540669856461</v>
      </c>
    </row>
    <row r="25" spans="2:4" ht="21" x14ac:dyDescent="0.25">
      <c r="B25" s="75" t="s">
        <v>70</v>
      </c>
      <c r="C25" s="66">
        <v>4</v>
      </c>
      <c r="D25" s="76">
        <f t="shared" si="0"/>
        <v>1.9138755980861247E-2</v>
      </c>
    </row>
    <row r="26" spans="2:4" ht="21" x14ac:dyDescent="0.25">
      <c r="B26" s="75" t="s">
        <v>71</v>
      </c>
      <c r="C26" s="66">
        <v>0</v>
      </c>
      <c r="D26" s="76">
        <f t="shared" si="0"/>
        <v>0</v>
      </c>
    </row>
    <row r="27" spans="2:4" ht="23.25" x14ac:dyDescent="0.25">
      <c r="B27" s="59" t="s">
        <v>223</v>
      </c>
      <c r="C27" s="60">
        <f>SUM(C28:C32)</f>
        <v>541</v>
      </c>
      <c r="D27" s="61">
        <f>(C27/(C$37/100))%</f>
        <v>0.72133333333333338</v>
      </c>
    </row>
    <row r="28" spans="2:4" ht="21" x14ac:dyDescent="0.25">
      <c r="B28" s="75" t="s">
        <v>67</v>
      </c>
      <c r="C28" s="66">
        <v>125</v>
      </c>
      <c r="D28" s="77">
        <f>(C28/(C$27/100))%</f>
        <v>0.23105360443622922</v>
      </c>
    </row>
    <row r="29" spans="2:4" ht="21" x14ac:dyDescent="0.25">
      <c r="B29" s="75" t="s">
        <v>68</v>
      </c>
      <c r="C29" s="66">
        <v>190</v>
      </c>
      <c r="D29" s="77">
        <f t="shared" ref="D29:D32" si="1">(C29/(C$27/100))%</f>
        <v>0.3512014787430684</v>
      </c>
    </row>
    <row r="30" spans="2:4" ht="21" x14ac:dyDescent="0.25">
      <c r="B30" s="75" t="s">
        <v>69</v>
      </c>
      <c r="C30" s="66">
        <v>209</v>
      </c>
      <c r="D30" s="77">
        <f t="shared" si="1"/>
        <v>0.38632162661737524</v>
      </c>
    </row>
    <row r="31" spans="2:4" ht="21" x14ac:dyDescent="0.25">
      <c r="B31" s="75" t="s">
        <v>70</v>
      </c>
      <c r="C31" s="66">
        <v>17</v>
      </c>
      <c r="D31" s="77">
        <f t="shared" si="1"/>
        <v>3.1423290203327167E-2</v>
      </c>
    </row>
    <row r="32" spans="2:4" ht="21" x14ac:dyDescent="0.25">
      <c r="B32" s="75" t="s">
        <v>71</v>
      </c>
      <c r="C32" s="66">
        <v>0</v>
      </c>
      <c r="D32" s="77">
        <f t="shared" si="1"/>
        <v>0</v>
      </c>
    </row>
    <row r="33" spans="2:5" ht="24" thickBot="1" x14ac:dyDescent="0.3">
      <c r="B33" s="70" t="s">
        <v>67</v>
      </c>
      <c r="C33" s="70">
        <f>C28+C22</f>
        <v>126</v>
      </c>
      <c r="D33" s="71">
        <f>(C33/(C$37/100))%</f>
        <v>0.16800000000000001</v>
      </c>
      <c r="E33" s="69"/>
    </row>
    <row r="34" spans="2:5" ht="24" thickBot="1" x14ac:dyDescent="0.3">
      <c r="B34" s="68" t="s">
        <v>68</v>
      </c>
      <c r="C34" s="70">
        <f t="shared" ref="C34:C36" si="2">C29+C23</f>
        <v>331</v>
      </c>
      <c r="D34" s="71">
        <f>(C34/(C$37/100))%</f>
        <v>0.44133333333333336</v>
      </c>
    </row>
    <row r="35" spans="2:5" ht="24" thickBot="1" x14ac:dyDescent="0.3">
      <c r="B35" s="68" t="s">
        <v>69</v>
      </c>
      <c r="C35" s="70">
        <f t="shared" si="2"/>
        <v>272</v>
      </c>
      <c r="D35" s="71">
        <f>(C35/(C$37/100))%</f>
        <v>0.36266666666666664</v>
      </c>
    </row>
    <row r="36" spans="2:5" ht="24" thickBot="1" x14ac:dyDescent="0.3">
      <c r="B36" s="68" t="s">
        <v>70</v>
      </c>
      <c r="C36" s="70">
        <f t="shared" si="2"/>
        <v>21</v>
      </c>
      <c r="D36" s="71">
        <f>(C36/(C$37/100))%</f>
        <v>2.7999999999999997E-2</v>
      </c>
    </row>
    <row r="37" spans="2:5" ht="29.25" thickBot="1" x14ac:dyDescent="0.3">
      <c r="B37" s="72" t="s">
        <v>29</v>
      </c>
      <c r="C37" s="73">
        <f>C21+C27</f>
        <v>750</v>
      </c>
      <c r="D37" s="74">
        <f>D21+D27</f>
        <v>1</v>
      </c>
    </row>
    <row r="45" spans="2:5" ht="15.75" thickBot="1" x14ac:dyDescent="0.3"/>
    <row r="46" spans="2:5" ht="63" customHeight="1" thickBot="1" x14ac:dyDescent="0.3">
      <c r="B46" s="214" t="s">
        <v>388</v>
      </c>
      <c r="C46" s="215"/>
    </row>
    <row r="47" spans="2:5" ht="24" thickBot="1" x14ac:dyDescent="0.4">
      <c r="B47" s="56"/>
      <c r="C47" s="56"/>
    </row>
    <row r="48" spans="2:5" ht="21.75" thickBot="1" x14ac:dyDescent="0.3">
      <c r="B48" s="57" t="s">
        <v>8</v>
      </c>
      <c r="C48" s="7" t="s">
        <v>55</v>
      </c>
    </row>
    <row r="49" spans="2:14" ht="207.75" customHeight="1" thickBot="1" x14ac:dyDescent="0.3">
      <c r="B49" s="58" t="s">
        <v>9</v>
      </c>
      <c r="C49" s="11" t="s">
        <v>387</v>
      </c>
    </row>
    <row r="50" spans="2:14" ht="174" customHeight="1" thickBot="1" x14ac:dyDescent="0.3">
      <c r="B50" s="42" t="s">
        <v>48</v>
      </c>
      <c r="C50" s="43" t="s">
        <v>391</v>
      </c>
    </row>
    <row r="53" spans="2:14" ht="15.75" thickBot="1" x14ac:dyDescent="0.3"/>
    <row r="54" spans="2:14" ht="24" thickBot="1" x14ac:dyDescent="0.4">
      <c r="B54" s="23" t="s">
        <v>80</v>
      </c>
      <c r="C54" s="221" t="s">
        <v>386</v>
      </c>
      <c r="D54" s="223"/>
      <c r="E54" s="210"/>
      <c r="F54" s="211"/>
      <c r="G54" s="212"/>
      <c r="H54" s="209"/>
      <c r="I54" s="197"/>
      <c r="J54" s="197"/>
      <c r="K54" s="197"/>
      <c r="L54" s="197"/>
      <c r="M54" s="197"/>
      <c r="N54" s="197"/>
    </row>
    <row r="55" spans="2:14" ht="24" thickBot="1" x14ac:dyDescent="0.3">
      <c r="C55" s="224" t="s">
        <v>36</v>
      </c>
      <c r="D55" s="223"/>
      <c r="E55" s="210"/>
      <c r="F55" s="212"/>
      <c r="G55" s="213"/>
      <c r="H55" s="209"/>
      <c r="I55" s="197"/>
      <c r="J55" s="197"/>
      <c r="K55" s="197"/>
      <c r="L55" s="197"/>
      <c r="M55" s="197"/>
      <c r="N55" s="197"/>
    </row>
    <row r="56" spans="2:14" ht="24" thickBot="1" x14ac:dyDescent="0.3">
      <c r="C56" s="13" t="s">
        <v>218</v>
      </c>
      <c r="D56" s="13" t="s">
        <v>223</v>
      </c>
      <c r="E56" s="208"/>
      <c r="F56" s="207"/>
      <c r="G56" s="207"/>
    </row>
    <row r="57" spans="2:14" ht="21" x14ac:dyDescent="0.25">
      <c r="B57" s="24" t="s">
        <v>67</v>
      </c>
      <c r="C57" s="25">
        <f>(C22/(C$37/100))%</f>
        <v>1.3333333333333333E-3</v>
      </c>
      <c r="D57" s="25">
        <f>(C28/(C$37/100))%</f>
        <v>0.16666666666666669</v>
      </c>
      <c r="F57" s="69"/>
    </row>
    <row r="58" spans="2:14" ht="21" x14ac:dyDescent="0.25">
      <c r="B58" s="26" t="s">
        <v>68</v>
      </c>
      <c r="C58" s="25">
        <f>(C23/(C$37/100))%</f>
        <v>0.188</v>
      </c>
      <c r="D58" s="25">
        <f>(C29/(C$37/100))%</f>
        <v>0.2533333333333333</v>
      </c>
      <c r="E58" s="199"/>
    </row>
    <row r="59" spans="2:14" ht="21" x14ac:dyDescent="0.25">
      <c r="B59" s="26" t="s">
        <v>69</v>
      </c>
      <c r="C59" s="25">
        <f>(C24/(C$37/100))%</f>
        <v>8.4000000000000005E-2</v>
      </c>
      <c r="D59" s="25">
        <f>(C30/(C$37/100))%</f>
        <v>0.27866666666666667</v>
      </c>
      <c r="E59" s="199"/>
    </row>
    <row r="60" spans="2:14" ht="21" x14ac:dyDescent="0.25">
      <c r="B60" s="26" t="s">
        <v>70</v>
      </c>
      <c r="C60" s="25">
        <f>(C25/(C$37/100))%</f>
        <v>5.3333333333333332E-3</v>
      </c>
      <c r="D60" s="25">
        <f>(C31/(C$37/100))%</f>
        <v>2.2666666666666665E-2</v>
      </c>
      <c r="E60" s="199"/>
    </row>
    <row r="61" spans="2:14" ht="21.75" thickBot="1" x14ac:dyDescent="0.3">
      <c r="B61" s="26" t="s">
        <v>71</v>
      </c>
      <c r="C61" s="25">
        <f>(C26/(C$37/100))%</f>
        <v>0</v>
      </c>
      <c r="D61" s="25">
        <f>(C32/(C$37/100))%</f>
        <v>0</v>
      </c>
      <c r="E61" s="199"/>
    </row>
    <row r="62" spans="2:14" ht="24" thickBot="1" x14ac:dyDescent="0.3">
      <c r="B62" s="27" t="s">
        <v>37</v>
      </c>
      <c r="C62" s="28">
        <f t="shared" ref="C62:D62" si="3">SUM(C57:C61)</f>
        <v>0.27866666666666667</v>
      </c>
      <c r="D62" s="28">
        <f t="shared" si="3"/>
        <v>0.72133333333333327</v>
      </c>
      <c r="E62" s="199"/>
    </row>
  </sheetData>
  <mergeCells count="5">
    <mergeCell ref="H4:H5"/>
    <mergeCell ref="B9:D9"/>
    <mergeCell ref="B46:C46"/>
    <mergeCell ref="C54:D54"/>
    <mergeCell ref="C55:D55"/>
  </mergeCells>
  <dataValidations count="2">
    <dataValidation type="list" allowBlank="1" showInputMessage="1" showErrorMessage="1" promptTitle="VALORES POSIBLES ASIGNADOR IOT" sqref="F5" xr:uid="{20EFA4A0-E4B9-4119-9BD8-3AC5911404DA}">
      <formula1>"CRÍTICA,ALTA,MEDIA,BAJA,NINGUNA"</formula1>
    </dataValidation>
    <dataValidation type="list" allowBlank="1" showInputMessage="1" showErrorMessage="1" promptTitle="VALORES POSIBLES ASIGNADOR IOT" sqref="F4" xr:uid="{23654B66-7FFC-4AA7-B4C8-5B9F405CCAF3}">
      <formula1>"REQUERIDA,NO REQUERIDA"</formula1>
    </dataValidation>
  </dataValidations>
  <hyperlinks>
    <hyperlink ref="F5" r:id="rId1" display="cve@mitre.org/cve@cert.org.tw" xr:uid="{1611DF75-42A9-42BA-ABBF-35784D555B33}"/>
    <hyperlink ref="F4" r:id="rId2" display="cve@mitre.org/cve@cert.org.tw" xr:uid="{E201B9E7-0F13-4F5A-A87E-B02EA0C2837E}"/>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36AA5-AA79-46B5-B31C-236A8A8254F6}">
  <dimension ref="B2:N62"/>
  <sheetViews>
    <sheetView tabSelected="1" zoomScale="40" zoomScaleNormal="40" workbookViewId="0">
      <selection activeCell="C4" sqref="C4"/>
    </sheetView>
  </sheetViews>
  <sheetFormatPr baseColWidth="10" defaultRowHeight="15" x14ac:dyDescent="0.25"/>
  <cols>
    <col min="2" max="2" width="134.85546875" customWidth="1"/>
    <col min="3" max="3" width="113.5703125" customWidth="1"/>
    <col min="4" max="4" width="113.140625" customWidth="1"/>
    <col min="5" max="5" width="77.28515625" customWidth="1"/>
    <col min="6" max="6" width="62.85546875" customWidth="1"/>
    <col min="7" max="7" width="77.28515625" customWidth="1"/>
    <col min="8" max="8" width="87.28515625" customWidth="1"/>
    <col min="9" max="9" width="57.5703125" customWidth="1"/>
    <col min="10" max="10" width="40.28515625" customWidth="1"/>
    <col min="11" max="11" width="45.42578125" customWidth="1"/>
    <col min="12" max="12" width="40.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38" t="s">
        <v>394</v>
      </c>
      <c r="C4" s="1" t="s">
        <v>395</v>
      </c>
      <c r="D4" s="39" t="s">
        <v>396</v>
      </c>
      <c r="E4" s="40" t="s">
        <v>7</v>
      </c>
      <c r="F4" s="41" t="s">
        <v>397</v>
      </c>
      <c r="G4" s="93" t="s">
        <v>78</v>
      </c>
      <c r="H4" s="230" t="s">
        <v>398</v>
      </c>
    </row>
    <row r="5" spans="2:8" ht="271.5" customHeight="1" thickTop="1" thickBot="1" x14ac:dyDescent="0.3">
      <c r="B5" s="38" t="s">
        <v>74</v>
      </c>
      <c r="C5" s="1" t="s">
        <v>75</v>
      </c>
      <c r="D5" s="39" t="s">
        <v>76</v>
      </c>
      <c r="E5" s="40" t="s">
        <v>7</v>
      </c>
      <c r="F5" s="41" t="s">
        <v>77</v>
      </c>
      <c r="G5" s="3" t="s">
        <v>78</v>
      </c>
      <c r="H5" s="231"/>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55</v>
      </c>
      <c r="D11" s="8"/>
    </row>
    <row r="12" spans="2:8" ht="224.25" customHeight="1" thickBot="1" x14ac:dyDescent="0.4">
      <c r="B12" s="10" t="s">
        <v>9</v>
      </c>
      <c r="C12" s="11" t="s">
        <v>399</v>
      </c>
      <c r="D12" s="9"/>
    </row>
    <row r="13" spans="2:8" ht="207.75" customHeight="1" thickBot="1" x14ac:dyDescent="0.3">
      <c r="B13" s="42" t="s">
        <v>48</v>
      </c>
      <c r="C13" s="11" t="s">
        <v>400</v>
      </c>
    </row>
    <row r="19" spans="2:4" ht="15.75" thickBot="1" x14ac:dyDescent="0.3"/>
    <row r="20" spans="2:4" ht="63.75" customHeight="1" thickBot="1" x14ac:dyDescent="0.3">
      <c r="B20" s="50" t="s">
        <v>403</v>
      </c>
      <c r="C20" s="51" t="s">
        <v>10</v>
      </c>
      <c r="D20" s="52" t="s">
        <v>404</v>
      </c>
    </row>
    <row r="21" spans="2:4" ht="23.25" x14ac:dyDescent="0.25">
      <c r="B21" s="62" t="s">
        <v>397</v>
      </c>
      <c r="C21" s="63">
        <f>SUM(C22:C26)</f>
        <v>114</v>
      </c>
      <c r="D21" s="64">
        <f>(C21/(C$37/100))%</f>
        <v>0.152</v>
      </c>
    </row>
    <row r="22" spans="2:4" ht="21" x14ac:dyDescent="0.25">
      <c r="B22" s="75" t="s">
        <v>67</v>
      </c>
      <c r="C22" s="66">
        <v>23</v>
      </c>
      <c r="D22" s="76">
        <f>(C22/(C$21/100))%</f>
        <v>0.2017543859649123</v>
      </c>
    </row>
    <row r="23" spans="2:4" ht="21" x14ac:dyDescent="0.25">
      <c r="B23" s="75" t="s">
        <v>68</v>
      </c>
      <c r="C23" s="66">
        <v>42</v>
      </c>
      <c r="D23" s="76">
        <f t="shared" ref="D23:D26" si="0">(C23/(C$21/100))%</f>
        <v>0.36842105263157898</v>
      </c>
    </row>
    <row r="24" spans="2:4" ht="21" x14ac:dyDescent="0.25">
      <c r="B24" s="75" t="s">
        <v>69</v>
      </c>
      <c r="C24" s="66">
        <v>47</v>
      </c>
      <c r="D24" s="76">
        <f t="shared" si="0"/>
        <v>0.41228070175438603</v>
      </c>
    </row>
    <row r="25" spans="2:4" ht="21" x14ac:dyDescent="0.25">
      <c r="B25" s="75" t="s">
        <v>70</v>
      </c>
      <c r="C25" s="66">
        <v>2</v>
      </c>
      <c r="D25" s="76">
        <f t="shared" si="0"/>
        <v>1.754385964912281E-2</v>
      </c>
    </row>
    <row r="26" spans="2:4" ht="21" x14ac:dyDescent="0.25">
      <c r="B26" s="75" t="s">
        <v>71</v>
      </c>
      <c r="C26" s="66">
        <v>0</v>
      </c>
      <c r="D26" s="76">
        <f t="shared" si="0"/>
        <v>0</v>
      </c>
    </row>
    <row r="27" spans="2:4" ht="23.25" x14ac:dyDescent="0.25">
      <c r="B27" s="59" t="s">
        <v>402</v>
      </c>
      <c r="C27" s="60">
        <f>SUM(C28:C32)</f>
        <v>636</v>
      </c>
      <c r="D27" s="61">
        <f>(C27/(C$37/100))%</f>
        <v>0.84799999999999998</v>
      </c>
    </row>
    <row r="28" spans="2:4" ht="21" x14ac:dyDescent="0.25">
      <c r="B28" s="75" t="s">
        <v>67</v>
      </c>
      <c r="C28" s="66">
        <v>103</v>
      </c>
      <c r="D28" s="77">
        <f>(C28/(C$27/100))%</f>
        <v>0.16194968553459119</v>
      </c>
    </row>
    <row r="29" spans="2:4" ht="21" x14ac:dyDescent="0.25">
      <c r="B29" s="75" t="s">
        <v>68</v>
      </c>
      <c r="C29" s="66">
        <v>289</v>
      </c>
      <c r="D29" s="77">
        <f t="shared" ref="D29:D32" si="1">(C29/(C$27/100))%</f>
        <v>0.45440251572327045</v>
      </c>
    </row>
    <row r="30" spans="2:4" ht="21" x14ac:dyDescent="0.25">
      <c r="B30" s="75" t="s">
        <v>69</v>
      </c>
      <c r="C30" s="66">
        <v>225</v>
      </c>
      <c r="D30" s="77">
        <f t="shared" si="1"/>
        <v>0.35377358490566041</v>
      </c>
    </row>
    <row r="31" spans="2:4" ht="21" x14ac:dyDescent="0.25">
      <c r="B31" s="75" t="s">
        <v>70</v>
      </c>
      <c r="C31" s="66">
        <v>19</v>
      </c>
      <c r="D31" s="77">
        <f t="shared" si="1"/>
        <v>2.9874213836477988E-2</v>
      </c>
    </row>
    <row r="32" spans="2:4" ht="21" x14ac:dyDescent="0.25">
      <c r="B32" s="75" t="s">
        <v>71</v>
      </c>
      <c r="C32" s="66">
        <v>0</v>
      </c>
      <c r="D32" s="77">
        <f t="shared" si="1"/>
        <v>0</v>
      </c>
    </row>
    <row r="33" spans="2:5" ht="24" thickBot="1" x14ac:dyDescent="0.3">
      <c r="B33" s="70" t="s">
        <v>67</v>
      </c>
      <c r="C33" s="70">
        <f>C28+C22</f>
        <v>126</v>
      </c>
      <c r="D33" s="71">
        <f>(C33/(C$37/100))%</f>
        <v>0.16800000000000001</v>
      </c>
      <c r="E33" s="69"/>
    </row>
    <row r="34" spans="2:5" ht="24" thickBot="1" x14ac:dyDescent="0.3">
      <c r="B34" s="68" t="s">
        <v>68</v>
      </c>
      <c r="C34" s="70">
        <f t="shared" ref="C34:C36" si="2">C29+C23</f>
        <v>331</v>
      </c>
      <c r="D34" s="71">
        <f>(C34/(C$37/100))%</f>
        <v>0.44133333333333336</v>
      </c>
    </row>
    <row r="35" spans="2:5" ht="24" thickBot="1" x14ac:dyDescent="0.3">
      <c r="B35" s="68" t="s">
        <v>69</v>
      </c>
      <c r="C35" s="70">
        <f t="shared" si="2"/>
        <v>272</v>
      </c>
      <c r="D35" s="71">
        <f>(C35/(C$37/100))%</f>
        <v>0.36266666666666664</v>
      </c>
    </row>
    <row r="36" spans="2:5" ht="24" thickBot="1" x14ac:dyDescent="0.3">
      <c r="B36" s="68" t="s">
        <v>70</v>
      </c>
      <c r="C36" s="70">
        <f t="shared" si="2"/>
        <v>21</v>
      </c>
      <c r="D36" s="71">
        <f>(C36/(C$37/100))%</f>
        <v>2.7999999999999997E-2</v>
      </c>
    </row>
    <row r="37" spans="2:5" ht="29.25" thickBot="1" x14ac:dyDescent="0.3">
      <c r="B37" s="72" t="s">
        <v>29</v>
      </c>
      <c r="C37" s="73">
        <f>C21+C27</f>
        <v>750</v>
      </c>
      <c r="D37" s="74">
        <f>D21+D27</f>
        <v>1</v>
      </c>
    </row>
    <row r="45" spans="2:5" ht="15.75" thickBot="1" x14ac:dyDescent="0.3"/>
    <row r="46" spans="2:5" ht="63" customHeight="1" thickBot="1" x14ac:dyDescent="0.3">
      <c r="B46" s="214" t="s">
        <v>405</v>
      </c>
      <c r="C46" s="215"/>
    </row>
    <row r="47" spans="2:5" ht="24" thickBot="1" x14ac:dyDescent="0.4">
      <c r="B47" s="56"/>
      <c r="C47" s="56"/>
    </row>
    <row r="48" spans="2:5" ht="21.75" thickBot="1" x14ac:dyDescent="0.3">
      <c r="B48" s="57" t="s">
        <v>8</v>
      </c>
      <c r="C48" s="7" t="s">
        <v>55</v>
      </c>
    </row>
    <row r="49" spans="2:14" ht="207.75" customHeight="1" thickBot="1" x14ac:dyDescent="0.3">
      <c r="B49" s="58" t="s">
        <v>9</v>
      </c>
      <c r="C49" s="11" t="s">
        <v>399</v>
      </c>
    </row>
    <row r="50" spans="2:14" ht="174" customHeight="1" thickBot="1" x14ac:dyDescent="0.3">
      <c r="B50" s="42" t="s">
        <v>48</v>
      </c>
      <c r="C50" s="43" t="s">
        <v>401</v>
      </c>
    </row>
    <row r="53" spans="2:14" ht="15.75" thickBot="1" x14ac:dyDescent="0.3"/>
    <row r="54" spans="2:14" ht="24" thickBot="1" x14ac:dyDescent="0.4">
      <c r="B54" s="23" t="s">
        <v>80</v>
      </c>
      <c r="C54" s="221" t="s">
        <v>386</v>
      </c>
      <c r="D54" s="223"/>
      <c r="E54" s="210"/>
      <c r="F54" s="211"/>
      <c r="G54" s="212"/>
      <c r="H54" s="209"/>
      <c r="I54" s="197"/>
      <c r="J54" s="197"/>
      <c r="K54" s="197"/>
      <c r="L54" s="197"/>
      <c r="M54" s="197"/>
      <c r="N54" s="197"/>
    </row>
    <row r="55" spans="2:14" ht="24" thickBot="1" x14ac:dyDescent="0.3">
      <c r="C55" s="224" t="s">
        <v>36</v>
      </c>
      <c r="D55" s="223"/>
      <c r="E55" s="210"/>
      <c r="F55" s="212"/>
      <c r="G55" s="213"/>
      <c r="H55" s="209"/>
      <c r="I55" s="197"/>
      <c r="J55" s="197"/>
      <c r="K55" s="197"/>
      <c r="L55" s="197"/>
      <c r="M55" s="197"/>
      <c r="N55" s="197"/>
    </row>
    <row r="56" spans="2:14" ht="24" thickBot="1" x14ac:dyDescent="0.3">
      <c r="C56" s="13" t="s">
        <v>397</v>
      </c>
      <c r="D56" s="13" t="s">
        <v>402</v>
      </c>
      <c r="E56" s="208"/>
      <c r="F56" s="207"/>
      <c r="G56" s="207"/>
    </row>
    <row r="57" spans="2:14" ht="21" x14ac:dyDescent="0.25">
      <c r="B57" s="24" t="s">
        <v>67</v>
      </c>
      <c r="C57" s="25">
        <f>(C22/(C$37/100))%</f>
        <v>3.0666666666666668E-2</v>
      </c>
      <c r="D57" s="25">
        <f>(C28/(C$37/100))%</f>
        <v>0.13733333333333334</v>
      </c>
      <c r="F57" s="69"/>
    </row>
    <row r="58" spans="2:14" ht="21" x14ac:dyDescent="0.25">
      <c r="B58" s="26" t="s">
        <v>68</v>
      </c>
      <c r="C58" s="25">
        <f>(C23/(C$37/100))%</f>
        <v>5.5999999999999994E-2</v>
      </c>
      <c r="D58" s="25">
        <f>(C29/(C$37/100))%</f>
        <v>0.38533333333333331</v>
      </c>
      <c r="E58" s="199"/>
    </row>
    <row r="59" spans="2:14" ht="21" x14ac:dyDescent="0.25">
      <c r="B59" s="26" t="s">
        <v>69</v>
      </c>
      <c r="C59" s="25">
        <f>(C24/(C$37/100))%</f>
        <v>6.2666666666666662E-2</v>
      </c>
      <c r="D59" s="25">
        <f>(C30/(C$37/100))%</f>
        <v>0.3</v>
      </c>
      <c r="E59" s="199"/>
    </row>
    <row r="60" spans="2:14" ht="21" x14ac:dyDescent="0.25">
      <c r="B60" s="26" t="s">
        <v>70</v>
      </c>
      <c r="C60" s="25">
        <f>(C25/(C$37/100))%</f>
        <v>2.6666666666666666E-3</v>
      </c>
      <c r="D60" s="25">
        <f>(C31/(C$37/100))%</f>
        <v>2.5333333333333333E-2</v>
      </c>
      <c r="E60" s="199"/>
    </row>
    <row r="61" spans="2:14" ht="21.75" thickBot="1" x14ac:dyDescent="0.3">
      <c r="B61" s="26" t="s">
        <v>71</v>
      </c>
      <c r="C61" s="25">
        <f>(C26/(C$37/100))%</f>
        <v>0</v>
      </c>
      <c r="D61" s="25">
        <f>(C32/(C$37/100))%</f>
        <v>0</v>
      </c>
      <c r="E61" s="199"/>
    </row>
    <row r="62" spans="2:14" ht="24" thickBot="1" x14ac:dyDescent="0.3">
      <c r="B62" s="27" t="s">
        <v>37</v>
      </c>
      <c r="C62" s="28">
        <f t="shared" ref="C62:D62" si="3">SUM(C57:C61)</f>
        <v>0.152</v>
      </c>
      <c r="D62" s="28">
        <f t="shared" si="3"/>
        <v>0.84799999999999998</v>
      </c>
      <c r="E62" s="199"/>
    </row>
  </sheetData>
  <mergeCells count="5">
    <mergeCell ref="H4:H5"/>
    <mergeCell ref="B9:D9"/>
    <mergeCell ref="B46:C46"/>
    <mergeCell ref="C54:D54"/>
    <mergeCell ref="C55:D55"/>
  </mergeCells>
  <dataValidations count="2">
    <dataValidation type="list" allowBlank="1" showInputMessage="1" showErrorMessage="1" promptTitle="VALORES POSIBLES ASIGNADOR IOT" sqref="F5" xr:uid="{89AC6B99-CAEC-43F8-A799-06309897E3E7}">
      <formula1>"CRÍTICA,ALTA,MEDIA,BAJA,NINGUNA"</formula1>
    </dataValidation>
    <dataValidation type="list" allowBlank="1" showInputMessage="1" showErrorMessage="1" promptTitle="VALORES POSIBLES ASIGNADOR IOT" sqref="F4" xr:uid="{1BCFCB4C-47C8-4157-BB60-9492ED4B3320}">
      <formula1>"CAMBIADO,NO CAMBIADO"</formula1>
    </dataValidation>
  </dataValidations>
  <hyperlinks>
    <hyperlink ref="F5" r:id="rId1" display="cve@mitre.org/cve@cert.org.tw" xr:uid="{B959F823-DFFA-4940-88D6-A080D7EDC411}"/>
    <hyperlink ref="F4" r:id="rId2" display="cve@mitre.org/cve@cert.org.tw" xr:uid="{E145FDFB-E227-4BB2-BC3D-86C12573D73A}"/>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BAB4F-FA4E-4D8B-8F4E-3CD04183C421}">
  <dimension ref="A1"/>
  <sheetViews>
    <sheetView workbookViewId="0"/>
  </sheetViews>
  <sheetFormatPr baseColWidth="10" defaultRowHeight="15" x14ac:dyDescent="0.25"/>
  <sheetData/>
  <pageMargins left="0.7" right="0.7" top="0.75" bottom="0.75" header="0.3" footer="0.3"/>
  <pageSetup paperSize="9" orientation="portrait" r:id="rId1"/>
  <headerFooter>
    <oddFooter>&amp;C&amp;1#&amp;"Calibri"&amp;12&amp;K008000Internal Use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D7FF0-0F24-4236-9674-A2E59C418C31}">
  <dimension ref="B2:N69"/>
  <sheetViews>
    <sheetView topLeftCell="A7" zoomScale="30" zoomScaleNormal="30" workbookViewId="0">
      <selection activeCell="E17" sqref="E17"/>
    </sheetView>
  </sheetViews>
  <sheetFormatPr baseColWidth="10" defaultRowHeight="15" x14ac:dyDescent="0.25"/>
  <cols>
    <col min="2" max="2" width="134.42578125" customWidth="1"/>
    <col min="3" max="3" width="113.5703125" customWidth="1"/>
    <col min="4" max="4" width="113.140625" customWidth="1"/>
    <col min="5" max="5" width="77.28515625" customWidth="1"/>
    <col min="6" max="6" width="62.85546875" customWidth="1"/>
    <col min="7" max="7" width="84.85546875" customWidth="1"/>
    <col min="8" max="8" width="87.28515625" customWidth="1"/>
    <col min="9" max="9" width="57.5703125" customWidth="1"/>
    <col min="10" max="10" width="40.28515625" customWidth="1"/>
    <col min="11" max="11" width="45.42578125" customWidth="1"/>
    <col min="12" max="12" width="40.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38" t="s">
        <v>91</v>
      </c>
      <c r="C4" s="1" t="s">
        <v>92</v>
      </c>
      <c r="D4" s="39" t="s">
        <v>406</v>
      </c>
      <c r="E4" s="40" t="s">
        <v>7</v>
      </c>
      <c r="F4" s="41" t="s">
        <v>87</v>
      </c>
      <c r="G4" s="93" t="s">
        <v>78</v>
      </c>
      <c r="H4" s="230" t="s">
        <v>94</v>
      </c>
    </row>
    <row r="5" spans="2:8" ht="321.75" customHeight="1" thickTop="1" thickBot="1" x14ac:dyDescent="0.3">
      <c r="B5" s="45" t="s">
        <v>74</v>
      </c>
      <c r="C5" s="46" t="s">
        <v>75</v>
      </c>
      <c r="D5" s="47" t="s">
        <v>76</v>
      </c>
      <c r="E5" s="2" t="s">
        <v>7</v>
      </c>
      <c r="F5" s="48" t="s">
        <v>77</v>
      </c>
      <c r="G5" s="3" t="s">
        <v>78</v>
      </c>
      <c r="H5" s="231"/>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55</v>
      </c>
      <c r="D11" s="8"/>
    </row>
    <row r="12" spans="2:8" ht="224.25" customHeight="1" thickBot="1" x14ac:dyDescent="0.4">
      <c r="B12" s="10" t="s">
        <v>9</v>
      </c>
      <c r="C12" s="11" t="s">
        <v>95</v>
      </c>
      <c r="D12" s="9"/>
    </row>
    <row r="13" spans="2:8" ht="207.75" customHeight="1" thickBot="1" x14ac:dyDescent="0.3">
      <c r="B13" s="42" t="s">
        <v>48</v>
      </c>
      <c r="C13" s="11" t="s">
        <v>96</v>
      </c>
    </row>
    <row r="19" spans="2:4" ht="15.75" thickBot="1" x14ac:dyDescent="0.3"/>
    <row r="20" spans="2:4" ht="95.25" customHeight="1" thickBot="1" x14ac:dyDescent="0.3">
      <c r="B20" s="50" t="s">
        <v>84</v>
      </c>
      <c r="C20" s="51" t="s">
        <v>10</v>
      </c>
      <c r="D20" s="52" t="s">
        <v>85</v>
      </c>
    </row>
    <row r="21" spans="2:4" ht="23.25" x14ac:dyDescent="0.25">
      <c r="B21" s="62" t="s">
        <v>87</v>
      </c>
      <c r="C21" s="63">
        <f>SUM(C22:C26)</f>
        <v>143</v>
      </c>
      <c r="D21" s="64">
        <f>(C21/(C$44/100))%</f>
        <v>0.19066666666666665</v>
      </c>
    </row>
    <row r="22" spans="2:4" ht="21" x14ac:dyDescent="0.25">
      <c r="B22" s="75" t="s">
        <v>67</v>
      </c>
      <c r="C22" s="66">
        <v>2</v>
      </c>
      <c r="D22" s="76">
        <f>(C22/(C$21/100))%</f>
        <v>1.3986013986013988E-2</v>
      </c>
    </row>
    <row r="23" spans="2:4" ht="21" x14ac:dyDescent="0.25">
      <c r="B23" s="75" t="s">
        <v>68</v>
      </c>
      <c r="C23" s="66">
        <v>35</v>
      </c>
      <c r="D23" s="76">
        <f t="shared" ref="D23:D26" si="0">(C23/(C$21/100))%</f>
        <v>0.24475524475524477</v>
      </c>
    </row>
    <row r="24" spans="2:4" ht="21" x14ac:dyDescent="0.25">
      <c r="B24" s="75" t="s">
        <v>69</v>
      </c>
      <c r="C24" s="66">
        <v>92</v>
      </c>
      <c r="D24" s="76">
        <f t="shared" si="0"/>
        <v>0.64335664335664333</v>
      </c>
    </row>
    <row r="25" spans="2:4" ht="21" x14ac:dyDescent="0.25">
      <c r="B25" s="75" t="s">
        <v>70</v>
      </c>
      <c r="C25" s="66">
        <v>14</v>
      </c>
      <c r="D25" s="76">
        <f t="shared" si="0"/>
        <v>9.7902097902097904E-2</v>
      </c>
    </row>
    <row r="26" spans="2:4" ht="21" x14ac:dyDescent="0.25">
      <c r="B26" s="75" t="s">
        <v>71</v>
      </c>
      <c r="C26" s="66">
        <v>0</v>
      </c>
      <c r="D26" s="76">
        <f t="shared" si="0"/>
        <v>0</v>
      </c>
    </row>
    <row r="27" spans="2:4" ht="23.25" x14ac:dyDescent="0.25">
      <c r="B27" s="59" t="s">
        <v>88</v>
      </c>
      <c r="C27" s="60">
        <f>SUM(C28:C32)</f>
        <v>129</v>
      </c>
      <c r="D27" s="61">
        <f>(C27/(C$44/100))%</f>
        <v>0.17199999999999999</v>
      </c>
    </row>
    <row r="28" spans="2:4" ht="21" x14ac:dyDescent="0.25">
      <c r="B28" s="75" t="s">
        <v>67</v>
      </c>
      <c r="C28" s="66">
        <v>3</v>
      </c>
      <c r="D28" s="77">
        <f>(C28/(C$27/100))%</f>
        <v>2.3255813953488372E-2</v>
      </c>
    </row>
    <row r="29" spans="2:4" ht="21" x14ac:dyDescent="0.25">
      <c r="B29" s="75" t="s">
        <v>68</v>
      </c>
      <c r="C29" s="66">
        <v>56</v>
      </c>
      <c r="D29" s="77">
        <f t="shared" ref="D29:D32" si="1">(C29/(C$27/100))%</f>
        <v>0.43410852713178294</v>
      </c>
    </row>
    <row r="30" spans="2:4" ht="21" x14ac:dyDescent="0.25">
      <c r="B30" s="75" t="s">
        <v>69</v>
      </c>
      <c r="C30" s="66">
        <v>65</v>
      </c>
      <c r="D30" s="77">
        <f t="shared" si="1"/>
        <v>0.50387596899224807</v>
      </c>
    </row>
    <row r="31" spans="2:4" ht="21" x14ac:dyDescent="0.25">
      <c r="B31" s="75" t="s">
        <v>70</v>
      </c>
      <c r="C31" s="66">
        <v>5</v>
      </c>
      <c r="D31" s="77">
        <f t="shared" si="1"/>
        <v>3.875968992248062E-2</v>
      </c>
    </row>
    <row r="32" spans="2:4" ht="21" x14ac:dyDescent="0.25">
      <c r="B32" s="75" t="s">
        <v>71</v>
      </c>
      <c r="C32" s="66">
        <v>0</v>
      </c>
      <c r="D32" s="77">
        <f t="shared" si="1"/>
        <v>0</v>
      </c>
    </row>
    <row r="33" spans="2:5" ht="23.25" x14ac:dyDescent="0.25">
      <c r="B33" s="59" t="s">
        <v>89</v>
      </c>
      <c r="C33" s="60">
        <f>SUM(C34:C38)</f>
        <v>478</v>
      </c>
      <c r="D33" s="61">
        <f>(C33/(C$44/100))%</f>
        <v>0.63733333333333331</v>
      </c>
    </row>
    <row r="34" spans="2:5" ht="21" x14ac:dyDescent="0.25">
      <c r="B34" s="75" t="s">
        <v>67</v>
      </c>
      <c r="C34" s="66">
        <v>121</v>
      </c>
      <c r="D34" s="77">
        <f>(C34/(C$33/100))%</f>
        <v>0.25313807531380755</v>
      </c>
    </row>
    <row r="35" spans="2:5" ht="21" x14ac:dyDescent="0.25">
      <c r="B35" s="75" t="s">
        <v>68</v>
      </c>
      <c r="C35" s="66">
        <v>240</v>
      </c>
      <c r="D35" s="77">
        <f t="shared" ref="D35:D38" si="2">(C35/(C$33/100))%</f>
        <v>0.502092050209205</v>
      </c>
    </row>
    <row r="36" spans="2:5" ht="21" x14ac:dyDescent="0.25">
      <c r="B36" s="75" t="s">
        <v>69</v>
      </c>
      <c r="C36" s="66">
        <v>115</v>
      </c>
      <c r="D36" s="77">
        <f t="shared" si="2"/>
        <v>0.2405857740585774</v>
      </c>
    </row>
    <row r="37" spans="2:5" ht="21" x14ac:dyDescent="0.25">
      <c r="B37" s="75" t="s">
        <v>70</v>
      </c>
      <c r="C37" s="66">
        <v>2</v>
      </c>
      <c r="D37" s="77">
        <f t="shared" si="2"/>
        <v>4.1841004184100415E-3</v>
      </c>
    </row>
    <row r="38" spans="2:5" ht="21" x14ac:dyDescent="0.25">
      <c r="B38" s="75" t="s">
        <v>71</v>
      </c>
      <c r="C38" s="66">
        <v>0</v>
      </c>
      <c r="D38" s="77">
        <f t="shared" si="2"/>
        <v>0</v>
      </c>
    </row>
    <row r="39" spans="2:5" ht="24" thickBot="1" x14ac:dyDescent="0.3">
      <c r="B39" s="70" t="s">
        <v>67</v>
      </c>
      <c r="C39" s="70">
        <f>C22+C28+C34</f>
        <v>126</v>
      </c>
      <c r="D39" s="71">
        <f>(C39/(C$44/100))%</f>
        <v>0.16800000000000001</v>
      </c>
      <c r="E39" s="69"/>
    </row>
    <row r="40" spans="2:5" ht="24" thickBot="1" x14ac:dyDescent="0.3">
      <c r="B40" s="70" t="s">
        <v>68</v>
      </c>
      <c r="C40" s="70">
        <f>C23+C29+C35</f>
        <v>331</v>
      </c>
      <c r="D40" s="71">
        <f>(C40/(C$44/100))%</f>
        <v>0.44133333333333336</v>
      </c>
      <c r="E40" s="69"/>
    </row>
    <row r="41" spans="2:5" ht="24" thickBot="1" x14ac:dyDescent="0.3">
      <c r="B41" s="70" t="s">
        <v>69</v>
      </c>
      <c r="C41" s="70">
        <f>C24+C30+C36</f>
        <v>272</v>
      </c>
      <c r="D41" s="71">
        <f t="shared" ref="D41:D43" si="3">(C41/(C$44/100))%</f>
        <v>0.36266666666666664</v>
      </c>
      <c r="E41" s="69"/>
    </row>
    <row r="42" spans="2:5" ht="24" thickBot="1" x14ac:dyDescent="0.3">
      <c r="B42" s="68" t="s">
        <v>70</v>
      </c>
      <c r="C42" s="70">
        <f>C25+C31+C37</f>
        <v>21</v>
      </c>
      <c r="D42" s="71">
        <f t="shared" si="3"/>
        <v>2.7999999999999997E-2</v>
      </c>
    </row>
    <row r="43" spans="2:5" ht="24" thickBot="1" x14ac:dyDescent="0.3">
      <c r="B43" s="68" t="s">
        <v>71</v>
      </c>
      <c r="C43" s="70">
        <f>C26+C32+C38</f>
        <v>0</v>
      </c>
      <c r="D43" s="71">
        <f t="shared" si="3"/>
        <v>0</v>
      </c>
    </row>
    <row r="44" spans="2:5" ht="29.25" thickBot="1" x14ac:dyDescent="0.3">
      <c r="B44" s="72" t="s">
        <v>29</v>
      </c>
      <c r="C44" s="73">
        <f>C21+C27+C33</f>
        <v>750</v>
      </c>
      <c r="D44" s="74">
        <f>D21+D27+D33</f>
        <v>1</v>
      </c>
    </row>
    <row r="52" spans="2:14" ht="15.75" thickBot="1" x14ac:dyDescent="0.3"/>
    <row r="53" spans="2:14" ht="63" customHeight="1" thickBot="1" x14ac:dyDescent="0.3">
      <c r="B53" s="214" t="s">
        <v>86</v>
      </c>
      <c r="C53" s="215"/>
    </row>
    <row r="54" spans="2:14" ht="24" thickBot="1" x14ac:dyDescent="0.4">
      <c r="B54" s="56"/>
      <c r="C54" s="56"/>
    </row>
    <row r="55" spans="2:14" ht="21.75" thickBot="1" x14ac:dyDescent="0.3">
      <c r="B55" s="57" t="s">
        <v>8</v>
      </c>
      <c r="C55" s="7" t="s">
        <v>55</v>
      </c>
    </row>
    <row r="56" spans="2:14" ht="207.75" customHeight="1" thickBot="1" x14ac:dyDescent="0.3">
      <c r="B56" s="58" t="s">
        <v>9</v>
      </c>
      <c r="C56" s="11" t="s">
        <v>95</v>
      </c>
      <c r="E56" s="69"/>
    </row>
    <row r="57" spans="2:14" ht="174" customHeight="1" thickBot="1" x14ac:dyDescent="0.3">
      <c r="B57" s="42" t="s">
        <v>48</v>
      </c>
      <c r="C57" s="43" t="s">
        <v>97</v>
      </c>
    </row>
    <row r="60" spans="2:14" ht="15.75" thickBot="1" x14ac:dyDescent="0.3"/>
    <row r="61" spans="2:14" ht="24" thickBot="1" x14ac:dyDescent="0.4">
      <c r="B61" s="23" t="s">
        <v>80</v>
      </c>
      <c r="C61" s="232" t="s">
        <v>90</v>
      </c>
      <c r="D61" s="233"/>
      <c r="E61" s="234"/>
      <c r="F61" s="91"/>
      <c r="G61" s="79"/>
      <c r="H61" s="79"/>
      <c r="I61" s="79"/>
      <c r="J61" s="79"/>
      <c r="K61" s="79"/>
      <c r="L61" s="79"/>
      <c r="M61" s="79"/>
      <c r="N61" s="79"/>
    </row>
    <row r="62" spans="2:14" ht="24" thickBot="1" x14ac:dyDescent="0.3">
      <c r="C62" s="235" t="s">
        <v>36</v>
      </c>
      <c r="D62" s="233"/>
      <c r="E62" s="234"/>
      <c r="F62" s="92"/>
      <c r="G62" s="80"/>
      <c r="H62" s="80"/>
      <c r="I62" s="80"/>
      <c r="J62" s="80"/>
      <c r="K62" s="80"/>
      <c r="L62" s="80"/>
      <c r="M62" s="80"/>
      <c r="N62" s="80"/>
    </row>
    <row r="63" spans="2:14" ht="24" thickBot="1" x14ac:dyDescent="0.3">
      <c r="C63" s="81" t="s">
        <v>87</v>
      </c>
      <c r="D63" s="82" t="s">
        <v>88</v>
      </c>
      <c r="E63" s="83" t="s">
        <v>89</v>
      </c>
    </row>
    <row r="64" spans="2:14" ht="21" x14ac:dyDescent="0.25">
      <c r="B64" s="88" t="s">
        <v>67</v>
      </c>
      <c r="C64" s="84">
        <f>(C22/(C$44/100))%</f>
        <v>2.6666666666666666E-3</v>
      </c>
      <c r="D64" s="25">
        <f>(C28/(C$44/100))%</f>
        <v>4.0000000000000001E-3</v>
      </c>
      <c r="E64" s="85">
        <f>(C34/(C$44/100))%</f>
        <v>0.16133333333333333</v>
      </c>
    </row>
    <row r="65" spans="2:5" ht="21" x14ac:dyDescent="0.25">
      <c r="B65" s="89" t="s">
        <v>68</v>
      </c>
      <c r="C65" s="84">
        <f t="shared" ref="C65:C68" si="4">(C23/(C$44/100))%</f>
        <v>4.6666666666666669E-2</v>
      </c>
      <c r="D65" s="25">
        <f t="shared" ref="D65:D68" si="5">(C29/(C$44/100))%</f>
        <v>7.4666666666666673E-2</v>
      </c>
      <c r="E65" s="85">
        <f t="shared" ref="E65:E68" si="6">(C35/(C$44/100))%</f>
        <v>0.32</v>
      </c>
    </row>
    <row r="66" spans="2:5" ht="21" x14ac:dyDescent="0.25">
      <c r="B66" s="89" t="s">
        <v>69</v>
      </c>
      <c r="C66" s="84">
        <f t="shared" si="4"/>
        <v>0.12266666666666667</v>
      </c>
      <c r="D66" s="25">
        <f t="shared" si="5"/>
        <v>8.6666666666666656E-2</v>
      </c>
      <c r="E66" s="85">
        <f t="shared" si="6"/>
        <v>0.15333333333333335</v>
      </c>
    </row>
    <row r="67" spans="2:5" ht="21" x14ac:dyDescent="0.25">
      <c r="B67" s="89" t="s">
        <v>70</v>
      </c>
      <c r="C67" s="84">
        <f t="shared" si="4"/>
        <v>1.8666666666666668E-2</v>
      </c>
      <c r="D67" s="25">
        <f t="shared" si="5"/>
        <v>6.6666666666666662E-3</v>
      </c>
      <c r="E67" s="85">
        <f t="shared" si="6"/>
        <v>2.6666666666666666E-3</v>
      </c>
    </row>
    <row r="68" spans="2:5" ht="21.75" thickBot="1" x14ac:dyDescent="0.3">
      <c r="B68" s="89" t="s">
        <v>71</v>
      </c>
      <c r="C68" s="84">
        <f t="shared" si="4"/>
        <v>0</v>
      </c>
      <c r="D68" s="25">
        <f t="shared" si="5"/>
        <v>0</v>
      </c>
      <c r="E68" s="85">
        <f t="shared" si="6"/>
        <v>0</v>
      </c>
    </row>
    <row r="69" spans="2:5" ht="24" thickBot="1" x14ac:dyDescent="0.3">
      <c r="B69" s="90" t="s">
        <v>37</v>
      </c>
      <c r="C69" s="86">
        <f>SUM(C64:C68)</f>
        <v>0.19066666666666668</v>
      </c>
      <c r="D69" s="28">
        <f>SUM(D64:D68)</f>
        <v>0.17199999999999999</v>
      </c>
      <c r="E69" s="87">
        <f>SUM(E64:E68)</f>
        <v>0.63733333333333342</v>
      </c>
    </row>
  </sheetData>
  <mergeCells count="5">
    <mergeCell ref="H4:H5"/>
    <mergeCell ref="B9:D9"/>
    <mergeCell ref="B53:C53"/>
    <mergeCell ref="C61:E61"/>
    <mergeCell ref="C62:E62"/>
  </mergeCells>
  <dataValidations count="2">
    <dataValidation type="list" allowBlank="1" showInputMessage="1" showErrorMessage="1" promptTitle="VALORES POSIBLES ASIGNADOR IOT" sqref="F5" xr:uid="{BE061779-EF45-4575-AE42-1A8C7FBA6795}">
      <formula1>"CRÍTICA,ALTA,MEDIA,BAJA,NINGUNA"</formula1>
    </dataValidation>
    <dataValidation type="list" allowBlank="1" showInputMessage="1" showErrorMessage="1" promptTitle="VALORES POSIBLES ASIGNADOR IOT" sqref="F4" xr:uid="{7DC86354-4EBE-4E1C-8848-ED8520F10128}">
      <formula1>"ALTOS,BAJOS,NO REQUERIDOS"</formula1>
    </dataValidation>
  </dataValidations>
  <hyperlinks>
    <hyperlink ref="F5" r:id="rId1" display="cve@mitre.org/cve@cert.org.tw" xr:uid="{09EFCCD2-B611-4A6B-9CDD-91F2BC2094B8}"/>
    <hyperlink ref="F4" r:id="rId2" display="cve@mitre.org/cve@cert.org.tw" xr:uid="{0D57A9A8-5C31-46A6-8B2E-BFF569851F45}"/>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04AB-41C3-4985-B44E-169CADCD643F}">
  <dimension ref="B2:N69"/>
  <sheetViews>
    <sheetView topLeftCell="A17" zoomScale="40" zoomScaleNormal="40" workbookViewId="0">
      <selection activeCell="C13" sqref="C13"/>
    </sheetView>
  </sheetViews>
  <sheetFormatPr baseColWidth="10" defaultRowHeight="15" x14ac:dyDescent="0.25"/>
  <cols>
    <col min="2" max="2" width="134.42578125" customWidth="1"/>
    <col min="3" max="3" width="113.5703125" customWidth="1"/>
    <col min="4" max="4" width="141" customWidth="1"/>
    <col min="5" max="5" width="77.28515625" customWidth="1"/>
    <col min="6" max="6" width="62.85546875" customWidth="1"/>
    <col min="7" max="7" width="84.85546875" customWidth="1"/>
    <col min="8" max="8" width="87.28515625" customWidth="1"/>
    <col min="9" max="9" width="57.5703125" customWidth="1"/>
    <col min="10" max="10" width="40.28515625" customWidth="1"/>
    <col min="11" max="11" width="45.42578125" customWidth="1"/>
    <col min="12" max="12" width="40.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38" t="s">
        <v>107</v>
      </c>
      <c r="C4" s="1" t="s">
        <v>108</v>
      </c>
      <c r="D4" s="39" t="s">
        <v>109</v>
      </c>
      <c r="E4" s="40" t="s">
        <v>7</v>
      </c>
      <c r="F4" s="41" t="s">
        <v>99</v>
      </c>
      <c r="G4" s="95" t="s">
        <v>110</v>
      </c>
      <c r="H4" s="230" t="s">
        <v>123</v>
      </c>
    </row>
    <row r="5" spans="2:8" ht="322.5" customHeight="1" thickTop="1" thickBot="1" x14ac:dyDescent="0.3">
      <c r="B5" s="96" t="s">
        <v>74</v>
      </c>
      <c r="C5" s="97" t="s">
        <v>75</v>
      </c>
      <c r="D5" s="98" t="s">
        <v>76</v>
      </c>
      <c r="E5" s="94" t="s">
        <v>7</v>
      </c>
      <c r="F5" s="99" t="s">
        <v>77</v>
      </c>
      <c r="G5" s="3" t="s">
        <v>111</v>
      </c>
      <c r="H5" s="231"/>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55</v>
      </c>
      <c r="D11" s="8"/>
    </row>
    <row r="12" spans="2:8" ht="224.25" customHeight="1" thickBot="1" x14ac:dyDescent="0.4">
      <c r="B12" s="10" t="s">
        <v>9</v>
      </c>
      <c r="C12" s="11" t="s">
        <v>104</v>
      </c>
      <c r="D12" s="9"/>
    </row>
    <row r="13" spans="2:8" ht="207.75" customHeight="1" thickBot="1" x14ac:dyDescent="0.3">
      <c r="B13" s="42" t="s">
        <v>48</v>
      </c>
      <c r="C13" s="11" t="s">
        <v>112</v>
      </c>
    </row>
    <row r="19" spans="2:4" ht="15.75" thickBot="1" x14ac:dyDescent="0.3"/>
    <row r="20" spans="2:4" ht="95.25" customHeight="1" thickBot="1" x14ac:dyDescent="0.3">
      <c r="B20" s="50" t="s">
        <v>98</v>
      </c>
      <c r="C20" s="51" t="s">
        <v>10</v>
      </c>
      <c r="D20" s="52" t="s">
        <v>102</v>
      </c>
    </row>
    <row r="21" spans="2:4" ht="23.25" x14ac:dyDescent="0.25">
      <c r="B21" s="62" t="s">
        <v>99</v>
      </c>
      <c r="C21" s="63">
        <f>SUM(C22:C26)</f>
        <v>503</v>
      </c>
      <c r="D21" s="64">
        <f>(C21/(C$44/100))%</f>
        <v>0.67066666666666663</v>
      </c>
    </row>
    <row r="22" spans="2:4" ht="21" x14ac:dyDescent="0.25">
      <c r="B22" s="75" t="s">
        <v>67</v>
      </c>
      <c r="C22" s="66">
        <v>124</v>
      </c>
      <c r="D22" s="76">
        <f>(C22/(C$21/100))%</f>
        <v>0.24652087475149106</v>
      </c>
    </row>
    <row r="23" spans="2:4" ht="21" x14ac:dyDescent="0.25">
      <c r="B23" s="75" t="s">
        <v>68</v>
      </c>
      <c r="C23" s="66">
        <v>298</v>
      </c>
      <c r="D23" s="76">
        <f t="shared" ref="D23:D26" si="0">(C23/(C$21/100))%</f>
        <v>0.59244532803180905</v>
      </c>
    </row>
    <row r="24" spans="2:4" ht="21" x14ac:dyDescent="0.25">
      <c r="B24" s="75" t="s">
        <v>69</v>
      </c>
      <c r="C24" s="66">
        <v>81</v>
      </c>
      <c r="D24" s="76">
        <f t="shared" si="0"/>
        <v>0.1610337972166998</v>
      </c>
    </row>
    <row r="25" spans="2:4" ht="21" x14ac:dyDescent="0.25">
      <c r="B25" s="75" t="s">
        <v>70</v>
      </c>
      <c r="C25" s="66">
        <v>0</v>
      </c>
      <c r="D25" s="76">
        <f t="shared" si="0"/>
        <v>0</v>
      </c>
    </row>
    <row r="26" spans="2:4" ht="21" x14ac:dyDescent="0.25">
      <c r="B26" s="75" t="s">
        <v>71</v>
      </c>
      <c r="C26" s="66">
        <v>0</v>
      </c>
      <c r="D26" s="76">
        <f t="shared" si="0"/>
        <v>0</v>
      </c>
    </row>
    <row r="27" spans="2:4" ht="23.25" x14ac:dyDescent="0.25">
      <c r="B27" s="59" t="s">
        <v>100</v>
      </c>
      <c r="C27" s="60">
        <f>SUM(C28:C32)</f>
        <v>146</v>
      </c>
      <c r="D27" s="61">
        <f>(C27/(C$44/100))%</f>
        <v>0.19466666666666665</v>
      </c>
    </row>
    <row r="28" spans="2:4" ht="21" x14ac:dyDescent="0.25">
      <c r="B28" s="75" t="s">
        <v>67</v>
      </c>
      <c r="C28" s="66">
        <v>0</v>
      </c>
      <c r="D28" s="77">
        <f>(C28/(C$27/100))%</f>
        <v>0</v>
      </c>
    </row>
    <row r="29" spans="2:4" ht="21" x14ac:dyDescent="0.25">
      <c r="B29" s="75" t="s">
        <v>68</v>
      </c>
      <c r="C29" s="66">
        <v>12</v>
      </c>
      <c r="D29" s="77">
        <f t="shared" ref="D29:D32" si="1">(C29/(C$27/100))%</f>
        <v>8.2191780821917818E-2</v>
      </c>
    </row>
    <row r="30" spans="2:4" ht="21" x14ac:dyDescent="0.25">
      <c r="B30" s="75" t="s">
        <v>69</v>
      </c>
      <c r="C30" s="66">
        <v>126</v>
      </c>
      <c r="D30" s="77">
        <f t="shared" si="1"/>
        <v>0.86301369863013699</v>
      </c>
    </row>
    <row r="31" spans="2:4" ht="21" x14ac:dyDescent="0.25">
      <c r="B31" s="75" t="s">
        <v>70</v>
      </c>
      <c r="C31" s="66">
        <v>8</v>
      </c>
      <c r="D31" s="77">
        <f t="shared" si="1"/>
        <v>5.4794520547945202E-2</v>
      </c>
    </row>
    <row r="32" spans="2:4" ht="21" x14ac:dyDescent="0.25">
      <c r="B32" s="75" t="s">
        <v>71</v>
      </c>
      <c r="C32" s="66">
        <v>0</v>
      </c>
      <c r="D32" s="77">
        <f t="shared" si="1"/>
        <v>0</v>
      </c>
    </row>
    <row r="33" spans="2:5" ht="23.25" x14ac:dyDescent="0.25">
      <c r="B33" s="59" t="s">
        <v>101</v>
      </c>
      <c r="C33" s="60">
        <f>SUM(C34:C38)</f>
        <v>101</v>
      </c>
      <c r="D33" s="61">
        <f>(C33/(C$44/100))%</f>
        <v>0.13466666666666666</v>
      </c>
    </row>
    <row r="34" spans="2:5" ht="21" x14ac:dyDescent="0.25">
      <c r="B34" s="75" t="s">
        <v>67</v>
      </c>
      <c r="C34" s="66">
        <v>2</v>
      </c>
      <c r="D34" s="77">
        <f>(C34/(C$33/100))%</f>
        <v>1.9801980198019802E-2</v>
      </c>
    </row>
    <row r="35" spans="2:5" ht="21" x14ac:dyDescent="0.25">
      <c r="B35" s="75" t="s">
        <v>68</v>
      </c>
      <c r="C35" s="66">
        <v>21</v>
      </c>
      <c r="D35" s="77">
        <f t="shared" ref="D35:D38" si="2">(C35/(C$33/100))%</f>
        <v>0.20792079207920794</v>
      </c>
    </row>
    <row r="36" spans="2:5" ht="21" x14ac:dyDescent="0.25">
      <c r="B36" s="75" t="s">
        <v>69</v>
      </c>
      <c r="C36" s="66">
        <v>65</v>
      </c>
      <c r="D36" s="77">
        <f t="shared" si="2"/>
        <v>0.64356435643564358</v>
      </c>
    </row>
    <row r="37" spans="2:5" ht="21" x14ac:dyDescent="0.25">
      <c r="B37" s="75" t="s">
        <v>70</v>
      </c>
      <c r="C37" s="66">
        <v>13</v>
      </c>
      <c r="D37" s="77">
        <f t="shared" si="2"/>
        <v>0.12871287128712872</v>
      </c>
    </row>
    <row r="38" spans="2:5" ht="21" x14ac:dyDescent="0.25">
      <c r="B38" s="75" t="s">
        <v>71</v>
      </c>
      <c r="C38" s="66">
        <v>0</v>
      </c>
      <c r="D38" s="77">
        <f t="shared" si="2"/>
        <v>0</v>
      </c>
    </row>
    <row r="39" spans="2:5" ht="24" thickBot="1" x14ac:dyDescent="0.3">
      <c r="B39" s="70" t="s">
        <v>67</v>
      </c>
      <c r="C39" s="70">
        <f>C22+C28+C34</f>
        <v>126</v>
      </c>
      <c r="D39" s="71">
        <f>(C39/(C$44/100))%</f>
        <v>0.16800000000000001</v>
      </c>
      <c r="E39" s="69"/>
    </row>
    <row r="40" spans="2:5" ht="24" thickBot="1" x14ac:dyDescent="0.3">
      <c r="B40" s="70" t="s">
        <v>68</v>
      </c>
      <c r="C40" s="70">
        <f>C23+C29+C35</f>
        <v>331</v>
      </c>
      <c r="D40" s="71">
        <f>(C40/(C$44/100))%</f>
        <v>0.44133333333333336</v>
      </c>
      <c r="E40" s="69"/>
    </row>
    <row r="41" spans="2:5" ht="24" thickBot="1" x14ac:dyDescent="0.3">
      <c r="B41" s="70" t="s">
        <v>69</v>
      </c>
      <c r="C41" s="70">
        <f>C24+C30+C36</f>
        <v>272</v>
      </c>
      <c r="D41" s="71">
        <f t="shared" ref="D41:D43" si="3">(C41/(C$44/100))%</f>
        <v>0.36266666666666664</v>
      </c>
      <c r="E41" s="69"/>
    </row>
    <row r="42" spans="2:5" ht="24" thickBot="1" x14ac:dyDescent="0.3">
      <c r="B42" s="68" t="s">
        <v>70</v>
      </c>
      <c r="C42" s="70">
        <f>C25+C31+C37</f>
        <v>21</v>
      </c>
      <c r="D42" s="71">
        <f t="shared" si="3"/>
        <v>2.7999999999999997E-2</v>
      </c>
    </row>
    <row r="43" spans="2:5" ht="24" thickBot="1" x14ac:dyDescent="0.3">
      <c r="B43" s="68" t="s">
        <v>71</v>
      </c>
      <c r="C43" s="70">
        <f>C26+C32+C38</f>
        <v>0</v>
      </c>
      <c r="D43" s="71">
        <f t="shared" si="3"/>
        <v>0</v>
      </c>
    </row>
    <row r="44" spans="2:5" ht="29.25" thickBot="1" x14ac:dyDescent="0.3">
      <c r="B44" s="72" t="s">
        <v>29</v>
      </c>
      <c r="C44" s="73">
        <f>C21+C27+C33</f>
        <v>750</v>
      </c>
      <c r="D44" s="74">
        <f>D21+D27+D33</f>
        <v>1</v>
      </c>
    </row>
    <row r="52" spans="2:14" ht="15.75" thickBot="1" x14ac:dyDescent="0.3"/>
    <row r="53" spans="2:14" ht="63" customHeight="1" thickBot="1" x14ac:dyDescent="0.3">
      <c r="B53" s="214" t="s">
        <v>103</v>
      </c>
      <c r="C53" s="215"/>
    </row>
    <row r="54" spans="2:14" ht="24" thickBot="1" x14ac:dyDescent="0.4">
      <c r="B54" s="56"/>
      <c r="C54" s="56"/>
    </row>
    <row r="55" spans="2:14" ht="21.75" thickBot="1" x14ac:dyDescent="0.3">
      <c r="B55" s="57" t="s">
        <v>8</v>
      </c>
      <c r="C55" s="7" t="s">
        <v>55</v>
      </c>
    </row>
    <row r="56" spans="2:14" ht="207.75" customHeight="1" thickBot="1" x14ac:dyDescent="0.3">
      <c r="B56" s="58" t="s">
        <v>9</v>
      </c>
      <c r="C56" s="11" t="s">
        <v>104</v>
      </c>
      <c r="E56" s="69"/>
    </row>
    <row r="57" spans="2:14" ht="174" customHeight="1" thickBot="1" x14ac:dyDescent="0.3">
      <c r="B57" s="42" t="s">
        <v>48</v>
      </c>
      <c r="C57" s="43" t="s">
        <v>185</v>
      </c>
    </row>
    <row r="60" spans="2:14" ht="15.75" thickBot="1" x14ac:dyDescent="0.3"/>
    <row r="61" spans="2:14" ht="24" thickBot="1" x14ac:dyDescent="0.4">
      <c r="B61" s="23" t="s">
        <v>80</v>
      </c>
      <c r="C61" s="232" t="s">
        <v>105</v>
      </c>
      <c r="D61" s="233"/>
      <c r="E61" s="234"/>
      <c r="F61" s="91"/>
      <c r="G61" s="79"/>
      <c r="H61" s="79"/>
      <c r="I61" s="79"/>
      <c r="J61" s="79"/>
      <c r="K61" s="79"/>
      <c r="L61" s="79"/>
      <c r="M61" s="79"/>
      <c r="N61" s="79"/>
    </row>
    <row r="62" spans="2:14" ht="24" thickBot="1" x14ac:dyDescent="0.3">
      <c r="C62" s="235" t="s">
        <v>36</v>
      </c>
      <c r="D62" s="233"/>
      <c r="E62" s="234"/>
      <c r="F62" s="92"/>
      <c r="G62" s="80"/>
      <c r="H62" s="80"/>
      <c r="I62" s="80"/>
      <c r="J62" s="80"/>
      <c r="K62" s="80"/>
      <c r="L62" s="80"/>
      <c r="M62" s="80"/>
      <c r="N62" s="80"/>
    </row>
    <row r="63" spans="2:14" ht="24" thickBot="1" x14ac:dyDescent="0.3">
      <c r="C63" s="81" t="s">
        <v>99</v>
      </c>
      <c r="D63" s="82" t="s">
        <v>100</v>
      </c>
      <c r="E63" s="83" t="s">
        <v>106</v>
      </c>
    </row>
    <row r="64" spans="2:14" ht="21" x14ac:dyDescent="0.25">
      <c r="B64" s="88" t="s">
        <v>67</v>
      </c>
      <c r="C64" s="84">
        <f>(C22/(C$44/100))%</f>
        <v>0.16533333333333336</v>
      </c>
      <c r="D64" s="25">
        <f>(C28/(C$44/100))%</f>
        <v>0</v>
      </c>
      <c r="E64" s="85">
        <f>(C34/(C$44/100))%</f>
        <v>2.6666666666666666E-3</v>
      </c>
    </row>
    <row r="65" spans="2:5" ht="21" x14ac:dyDescent="0.25">
      <c r="B65" s="89" t="s">
        <v>68</v>
      </c>
      <c r="C65" s="84">
        <f t="shared" ref="C65:C68" si="4">(C23/(C$44/100))%</f>
        <v>0.39733333333333332</v>
      </c>
      <c r="D65" s="25">
        <f t="shared" ref="D65:D68" si="5">(C29/(C$44/100))%</f>
        <v>1.6E-2</v>
      </c>
      <c r="E65" s="85">
        <f t="shared" ref="E65:E68" si="6">(C35/(C$44/100))%</f>
        <v>2.7999999999999997E-2</v>
      </c>
    </row>
    <row r="66" spans="2:5" ht="21" x14ac:dyDescent="0.25">
      <c r="B66" s="89" t="s">
        <v>69</v>
      </c>
      <c r="C66" s="84">
        <f t="shared" si="4"/>
        <v>0.10800000000000001</v>
      </c>
      <c r="D66" s="25">
        <f t="shared" si="5"/>
        <v>0.16800000000000001</v>
      </c>
      <c r="E66" s="85">
        <f t="shared" si="6"/>
        <v>8.6666666666666656E-2</v>
      </c>
    </row>
    <row r="67" spans="2:5" ht="21" x14ac:dyDescent="0.25">
      <c r="B67" s="89" t="s">
        <v>70</v>
      </c>
      <c r="C67" s="84">
        <f t="shared" si="4"/>
        <v>0</v>
      </c>
      <c r="D67" s="25">
        <f t="shared" si="5"/>
        <v>1.0666666666666666E-2</v>
      </c>
      <c r="E67" s="85">
        <f t="shared" si="6"/>
        <v>1.7333333333333333E-2</v>
      </c>
    </row>
    <row r="68" spans="2:5" ht="21.75" thickBot="1" x14ac:dyDescent="0.3">
      <c r="B68" s="89" t="s">
        <v>71</v>
      </c>
      <c r="C68" s="84">
        <f t="shared" si="4"/>
        <v>0</v>
      </c>
      <c r="D68" s="25">
        <f t="shared" si="5"/>
        <v>0</v>
      </c>
      <c r="E68" s="85">
        <f t="shared" si="6"/>
        <v>0</v>
      </c>
    </row>
    <row r="69" spans="2:5" ht="24" thickBot="1" x14ac:dyDescent="0.3">
      <c r="B69" s="90" t="s">
        <v>37</v>
      </c>
      <c r="C69" s="86">
        <f>SUM(C64:C68)</f>
        <v>0.67066666666666663</v>
      </c>
      <c r="D69" s="28">
        <f>SUM(D64:D68)</f>
        <v>0.19466666666666665</v>
      </c>
      <c r="E69" s="87">
        <f>SUM(E64:E68)</f>
        <v>0.13466666666666666</v>
      </c>
    </row>
  </sheetData>
  <mergeCells count="5">
    <mergeCell ref="H4:H5"/>
    <mergeCell ref="B9:D9"/>
    <mergeCell ref="B53:C53"/>
    <mergeCell ref="C61:E61"/>
    <mergeCell ref="C62:E62"/>
  </mergeCells>
  <dataValidations count="2">
    <dataValidation type="list" allowBlank="1" showInputMessage="1" showErrorMessage="1" promptTitle="VALORES POSIBLES ASIGNADOR IOT" sqref="F5" xr:uid="{8B8926BD-7AD7-4E09-BE93-C689437FA336}">
      <formula1>"CRÍTICA,ALTA,MEDIA,BAJA,NINGUNA"</formula1>
    </dataValidation>
    <dataValidation type="list" allowBlank="1" showInputMessage="1" showErrorMessage="1" promptTitle="VALORES POSIBLES ASIGNADOR IOT" sqref="F4" xr:uid="{23F78598-9669-40C5-98ED-47718BFDFB22}">
      <formula1>"ALTO,BAJO,NINGUNO"</formula1>
    </dataValidation>
  </dataValidations>
  <hyperlinks>
    <hyperlink ref="F5" r:id="rId1" display="cve@mitre.org/cve@cert.org.tw" xr:uid="{76006936-ED6B-4431-A0FF-B0738F262EDC}"/>
    <hyperlink ref="F4" r:id="rId2" display="cve@mitre.org/cve@cert.org.tw" xr:uid="{F69E7FDF-9710-4F69-9631-590230E2FEA0}"/>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2B99E-72E6-4D3B-90E9-C27206A2353A}">
  <dimension ref="B2:N69"/>
  <sheetViews>
    <sheetView topLeftCell="B55" zoomScale="40" zoomScaleNormal="40" workbookViewId="0">
      <selection activeCell="D57" sqref="D57"/>
    </sheetView>
  </sheetViews>
  <sheetFormatPr baseColWidth="10" defaultRowHeight="15" x14ac:dyDescent="0.25"/>
  <cols>
    <col min="2" max="2" width="134.42578125" customWidth="1"/>
    <col min="3" max="3" width="113.5703125" customWidth="1"/>
    <col min="4" max="4" width="141" customWidth="1"/>
    <col min="5" max="5" width="77.28515625" customWidth="1"/>
    <col min="6" max="6" width="62.85546875" customWidth="1"/>
    <col min="7" max="7" width="84.85546875" customWidth="1"/>
    <col min="8" max="8" width="87.28515625" customWidth="1"/>
    <col min="9" max="9" width="57.5703125" customWidth="1"/>
    <col min="10" max="10" width="40.28515625" customWidth="1"/>
    <col min="11" max="11" width="45.42578125" customWidth="1"/>
    <col min="12" max="12" width="40.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38" t="s">
        <v>119</v>
      </c>
      <c r="C4" s="1" t="s">
        <v>120</v>
      </c>
      <c r="D4" s="39" t="s">
        <v>121</v>
      </c>
      <c r="E4" s="40" t="s">
        <v>7</v>
      </c>
      <c r="F4" s="41" t="s">
        <v>99</v>
      </c>
      <c r="G4" s="49" t="s">
        <v>124</v>
      </c>
      <c r="H4" s="230" t="s">
        <v>122</v>
      </c>
    </row>
    <row r="5" spans="2:8" ht="322.5" customHeight="1" thickTop="1" thickBot="1" x14ac:dyDescent="0.3">
      <c r="B5" s="96" t="s">
        <v>74</v>
      </c>
      <c r="C5" s="97" t="s">
        <v>75</v>
      </c>
      <c r="D5" s="98" t="s">
        <v>76</v>
      </c>
      <c r="E5" s="94" t="s">
        <v>7</v>
      </c>
      <c r="F5" s="99" t="s">
        <v>77</v>
      </c>
      <c r="G5" s="3" t="s">
        <v>111</v>
      </c>
      <c r="H5" s="231"/>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55</v>
      </c>
      <c r="D11" s="8"/>
    </row>
    <row r="12" spans="2:8" ht="224.25" customHeight="1" thickBot="1" x14ac:dyDescent="0.4">
      <c r="B12" s="10" t="s">
        <v>9</v>
      </c>
      <c r="C12" s="11" t="s">
        <v>117</v>
      </c>
      <c r="D12" s="9"/>
    </row>
    <row r="13" spans="2:8" ht="207.75" customHeight="1" thickBot="1" x14ac:dyDescent="0.3">
      <c r="B13" s="42" t="s">
        <v>48</v>
      </c>
      <c r="C13" s="11" t="s">
        <v>118</v>
      </c>
    </row>
    <row r="19" spans="2:4" ht="15.75" thickBot="1" x14ac:dyDescent="0.3"/>
    <row r="20" spans="2:4" ht="95.25" customHeight="1" thickBot="1" x14ac:dyDescent="0.3">
      <c r="B20" s="50" t="s">
        <v>113</v>
      </c>
      <c r="C20" s="51" t="s">
        <v>10</v>
      </c>
      <c r="D20" s="52" t="s">
        <v>114</v>
      </c>
    </row>
    <row r="21" spans="2:4" ht="23.25" x14ac:dyDescent="0.25">
      <c r="B21" s="62" t="s">
        <v>99</v>
      </c>
      <c r="C21" s="63">
        <f>SUM(C22:C26)</f>
        <v>449</v>
      </c>
      <c r="D21" s="64">
        <f>(C21/(C$44/100))%</f>
        <v>0.59866666666666668</v>
      </c>
    </row>
    <row r="22" spans="2:4" ht="21" x14ac:dyDescent="0.25">
      <c r="B22" s="75" t="s">
        <v>67</v>
      </c>
      <c r="C22" s="66">
        <v>120</v>
      </c>
      <c r="D22" s="76">
        <f>(C22/(C$21/100))%</f>
        <v>0.26726057906458794</v>
      </c>
    </row>
    <row r="23" spans="2:4" ht="21" x14ac:dyDescent="0.25">
      <c r="B23" s="75" t="s">
        <v>68</v>
      </c>
      <c r="C23" s="66">
        <v>248</v>
      </c>
      <c r="D23" s="76">
        <f t="shared" ref="D23:D26" si="0">(C23/(C$21/100))%</f>
        <v>0.5523385300668151</v>
      </c>
    </row>
    <row r="24" spans="2:4" ht="21" x14ac:dyDescent="0.25">
      <c r="B24" s="75" t="s">
        <v>69</v>
      </c>
      <c r="C24" s="66">
        <v>81</v>
      </c>
      <c r="D24" s="76">
        <f t="shared" si="0"/>
        <v>0.18040089086859687</v>
      </c>
    </row>
    <row r="25" spans="2:4" ht="21" x14ac:dyDescent="0.25">
      <c r="B25" s="75" t="s">
        <v>70</v>
      </c>
      <c r="C25" s="66">
        <v>0</v>
      </c>
      <c r="D25" s="76">
        <f t="shared" si="0"/>
        <v>0</v>
      </c>
    </row>
    <row r="26" spans="2:4" ht="21" x14ac:dyDescent="0.25">
      <c r="B26" s="75" t="s">
        <v>71</v>
      </c>
      <c r="C26" s="66">
        <v>0</v>
      </c>
      <c r="D26" s="76">
        <f t="shared" si="0"/>
        <v>0</v>
      </c>
    </row>
    <row r="27" spans="2:4" ht="23.25" x14ac:dyDescent="0.25">
      <c r="B27" s="59" t="s">
        <v>100</v>
      </c>
      <c r="C27" s="60">
        <f>SUM(C28:C32)</f>
        <v>150</v>
      </c>
      <c r="D27" s="61">
        <f>(C27/(C$44/100))%</f>
        <v>0.2</v>
      </c>
    </row>
    <row r="28" spans="2:4" ht="21" x14ac:dyDescent="0.25">
      <c r="B28" s="75" t="s">
        <v>67</v>
      </c>
      <c r="C28" s="66">
        <v>2</v>
      </c>
      <c r="D28" s="77">
        <f>(C28/(C$27/100))%</f>
        <v>1.3333333333333332E-2</v>
      </c>
    </row>
    <row r="29" spans="2:4" ht="21" x14ac:dyDescent="0.25">
      <c r="B29" s="75" t="s">
        <v>68</v>
      </c>
      <c r="C29" s="66">
        <v>17</v>
      </c>
      <c r="D29" s="77">
        <f t="shared" ref="D29:D32" si="1">(C29/(C$27/100))%</f>
        <v>0.11333333333333334</v>
      </c>
    </row>
    <row r="30" spans="2:4" ht="21" x14ac:dyDescent="0.25">
      <c r="B30" s="75" t="s">
        <v>69</v>
      </c>
      <c r="C30" s="66">
        <v>115</v>
      </c>
      <c r="D30" s="77">
        <f t="shared" si="1"/>
        <v>0.76666666666666672</v>
      </c>
    </row>
    <row r="31" spans="2:4" ht="21" x14ac:dyDescent="0.25">
      <c r="B31" s="75" t="s">
        <v>70</v>
      </c>
      <c r="C31" s="66">
        <v>16</v>
      </c>
      <c r="D31" s="77">
        <f t="shared" si="1"/>
        <v>0.10666666666666666</v>
      </c>
    </row>
    <row r="32" spans="2:4" ht="21" x14ac:dyDescent="0.25">
      <c r="B32" s="75" t="s">
        <v>71</v>
      </c>
      <c r="C32" s="66">
        <v>0</v>
      </c>
      <c r="D32" s="77">
        <f t="shared" si="1"/>
        <v>0</v>
      </c>
    </row>
    <row r="33" spans="2:5" ht="23.25" x14ac:dyDescent="0.25">
      <c r="B33" s="59" t="s">
        <v>101</v>
      </c>
      <c r="C33" s="60">
        <f>SUM(C34:C38)</f>
        <v>151</v>
      </c>
      <c r="D33" s="61">
        <f>(C33/(C$44/100))%</f>
        <v>0.20133333333333334</v>
      </c>
    </row>
    <row r="34" spans="2:5" ht="21" x14ac:dyDescent="0.25">
      <c r="B34" s="75" t="s">
        <v>67</v>
      </c>
      <c r="C34" s="66">
        <v>4</v>
      </c>
      <c r="D34" s="77">
        <f>(C34/(C$33/100))%</f>
        <v>2.6490066225165566E-2</v>
      </c>
    </row>
    <row r="35" spans="2:5" ht="21" x14ac:dyDescent="0.25">
      <c r="B35" s="75" t="s">
        <v>68</v>
      </c>
      <c r="C35" s="66">
        <v>66</v>
      </c>
      <c r="D35" s="77">
        <f t="shared" ref="D35:D38" si="2">(C35/(C$33/100))%</f>
        <v>0.4370860927152318</v>
      </c>
    </row>
    <row r="36" spans="2:5" ht="21" x14ac:dyDescent="0.25">
      <c r="B36" s="75" t="s">
        <v>69</v>
      </c>
      <c r="C36" s="66">
        <v>76</v>
      </c>
      <c r="D36" s="77">
        <f t="shared" si="2"/>
        <v>0.50331125827814571</v>
      </c>
    </row>
    <row r="37" spans="2:5" ht="21" x14ac:dyDescent="0.25">
      <c r="B37" s="75" t="s">
        <v>70</v>
      </c>
      <c r="C37" s="66">
        <v>5</v>
      </c>
      <c r="D37" s="77">
        <f t="shared" si="2"/>
        <v>3.3112582781456956E-2</v>
      </c>
    </row>
    <row r="38" spans="2:5" ht="21" x14ac:dyDescent="0.25">
      <c r="B38" s="75" t="s">
        <v>71</v>
      </c>
      <c r="C38" s="66">
        <v>0</v>
      </c>
      <c r="D38" s="77">
        <f t="shared" si="2"/>
        <v>0</v>
      </c>
    </row>
    <row r="39" spans="2:5" ht="24" thickBot="1" x14ac:dyDescent="0.3">
      <c r="B39" s="70" t="s">
        <v>67</v>
      </c>
      <c r="C39" s="70">
        <f>C22+C28+C34</f>
        <v>126</v>
      </c>
      <c r="D39" s="71">
        <f>(C39/(C$44/100))%</f>
        <v>0.16800000000000001</v>
      </c>
      <c r="E39" s="69"/>
    </row>
    <row r="40" spans="2:5" ht="24" thickBot="1" x14ac:dyDescent="0.3">
      <c r="B40" s="70" t="s">
        <v>68</v>
      </c>
      <c r="C40" s="70">
        <f>C23+C29+C35</f>
        <v>331</v>
      </c>
      <c r="D40" s="71">
        <f>(C40/(C$44/100))%</f>
        <v>0.44133333333333336</v>
      </c>
      <c r="E40" s="69"/>
    </row>
    <row r="41" spans="2:5" ht="24" thickBot="1" x14ac:dyDescent="0.3">
      <c r="B41" s="70" t="s">
        <v>69</v>
      </c>
      <c r="C41" s="70">
        <f>C24+C30+C36</f>
        <v>272</v>
      </c>
      <c r="D41" s="71">
        <f t="shared" ref="D41:D43" si="3">(C41/(C$44/100))%</f>
        <v>0.36266666666666664</v>
      </c>
      <c r="E41" s="69"/>
    </row>
    <row r="42" spans="2:5" ht="24" thickBot="1" x14ac:dyDescent="0.3">
      <c r="B42" s="68" t="s">
        <v>70</v>
      </c>
      <c r="C42" s="70">
        <f>C25+C31+C37</f>
        <v>21</v>
      </c>
      <c r="D42" s="71">
        <f t="shared" si="3"/>
        <v>2.7999999999999997E-2</v>
      </c>
    </row>
    <row r="43" spans="2:5" ht="24" thickBot="1" x14ac:dyDescent="0.3">
      <c r="B43" s="68" t="s">
        <v>71</v>
      </c>
      <c r="C43" s="70">
        <f>C26+C32+C38</f>
        <v>0</v>
      </c>
      <c r="D43" s="71">
        <f t="shared" si="3"/>
        <v>0</v>
      </c>
    </row>
    <row r="44" spans="2:5" ht="29.25" thickBot="1" x14ac:dyDescent="0.3">
      <c r="B44" s="72" t="s">
        <v>29</v>
      </c>
      <c r="C44" s="73">
        <f>C21+C27+C33</f>
        <v>750</v>
      </c>
      <c r="D44" s="74">
        <f>D21+D27+D33</f>
        <v>1</v>
      </c>
    </row>
    <row r="52" spans="2:14" ht="15.75" thickBot="1" x14ac:dyDescent="0.3"/>
    <row r="53" spans="2:14" ht="63" customHeight="1" thickBot="1" x14ac:dyDescent="0.3">
      <c r="B53" s="214" t="s">
        <v>115</v>
      </c>
      <c r="C53" s="215"/>
    </row>
    <row r="54" spans="2:14" ht="24" thickBot="1" x14ac:dyDescent="0.4">
      <c r="B54" s="56"/>
      <c r="C54" s="56"/>
    </row>
    <row r="55" spans="2:14" ht="21.75" thickBot="1" x14ac:dyDescent="0.3">
      <c r="B55" s="57" t="s">
        <v>8</v>
      </c>
      <c r="C55" s="7" t="s">
        <v>55</v>
      </c>
    </row>
    <row r="56" spans="2:14" ht="207.75" customHeight="1" thickBot="1" x14ac:dyDescent="0.3">
      <c r="B56" s="58" t="s">
        <v>9</v>
      </c>
      <c r="C56" s="11" t="s">
        <v>117</v>
      </c>
      <c r="E56" s="69"/>
    </row>
    <row r="57" spans="2:14" ht="174" customHeight="1" thickBot="1" x14ac:dyDescent="0.3">
      <c r="B57" s="42" t="s">
        <v>48</v>
      </c>
      <c r="C57" s="43" t="s">
        <v>186</v>
      </c>
    </row>
    <row r="60" spans="2:14" ht="15.75" thickBot="1" x14ac:dyDescent="0.3"/>
    <row r="61" spans="2:14" ht="24" thickBot="1" x14ac:dyDescent="0.4">
      <c r="B61" s="23" t="s">
        <v>80</v>
      </c>
      <c r="C61" s="232" t="s">
        <v>116</v>
      </c>
      <c r="D61" s="233"/>
      <c r="E61" s="234"/>
      <c r="F61" s="91"/>
      <c r="G61" s="79"/>
      <c r="H61" s="79"/>
      <c r="I61" s="79"/>
      <c r="J61" s="79"/>
      <c r="K61" s="79"/>
      <c r="L61" s="79"/>
      <c r="M61" s="79"/>
      <c r="N61" s="79"/>
    </row>
    <row r="62" spans="2:14" ht="24" thickBot="1" x14ac:dyDescent="0.3">
      <c r="C62" s="235" t="s">
        <v>36</v>
      </c>
      <c r="D62" s="233"/>
      <c r="E62" s="234"/>
      <c r="F62" s="92"/>
      <c r="G62" s="80"/>
      <c r="H62" s="80"/>
      <c r="I62" s="80"/>
      <c r="J62" s="80"/>
      <c r="K62" s="80"/>
      <c r="L62" s="80"/>
      <c r="M62" s="80"/>
      <c r="N62" s="80"/>
    </row>
    <row r="63" spans="2:14" ht="24" thickBot="1" x14ac:dyDescent="0.3">
      <c r="C63" s="81" t="s">
        <v>99</v>
      </c>
      <c r="D63" s="82" t="s">
        <v>100</v>
      </c>
      <c r="E63" s="83" t="s">
        <v>106</v>
      </c>
    </row>
    <row r="64" spans="2:14" ht="21" x14ac:dyDescent="0.25">
      <c r="B64" s="88" t="s">
        <v>67</v>
      </c>
      <c r="C64" s="84">
        <f>(C22/(C$44/100))%</f>
        <v>0.16</v>
      </c>
      <c r="D64" s="25">
        <f>(C28/(C$44/100))%</f>
        <v>2.6666666666666666E-3</v>
      </c>
      <c r="E64" s="85">
        <f>(C34/(C$44/100))%</f>
        <v>5.3333333333333332E-3</v>
      </c>
    </row>
    <row r="65" spans="2:5" ht="21" x14ac:dyDescent="0.25">
      <c r="B65" s="89" t="s">
        <v>68</v>
      </c>
      <c r="C65" s="84">
        <f>(C23/(C$44/100))%</f>
        <v>0.33066666666666672</v>
      </c>
      <c r="D65" s="25">
        <f>(C29/(C$44/100))%</f>
        <v>2.2666666666666665E-2</v>
      </c>
      <c r="E65" s="85">
        <f>(C35/(C$44/100))%</f>
        <v>8.8000000000000009E-2</v>
      </c>
    </row>
    <row r="66" spans="2:5" ht="21" x14ac:dyDescent="0.25">
      <c r="B66" s="89" t="s">
        <v>69</v>
      </c>
      <c r="C66" s="84">
        <f>(C24/(C$44/100))%</f>
        <v>0.10800000000000001</v>
      </c>
      <c r="D66" s="25">
        <f>(C30/(C$44/100))%</f>
        <v>0.15333333333333335</v>
      </c>
      <c r="E66" s="85">
        <f>(C36/(C$44/100))%</f>
        <v>0.10133333333333333</v>
      </c>
    </row>
    <row r="67" spans="2:5" ht="21" x14ac:dyDescent="0.25">
      <c r="B67" s="89" t="s">
        <v>70</v>
      </c>
      <c r="C67" s="84">
        <f>(C25/(C$44/100))%</f>
        <v>0</v>
      </c>
      <c r="D67" s="25">
        <f>(C31/(C$44/100))%</f>
        <v>2.1333333333333333E-2</v>
      </c>
      <c r="E67" s="85">
        <f>(C37/(C$44/100))%</f>
        <v>6.6666666666666662E-3</v>
      </c>
    </row>
    <row r="68" spans="2:5" ht="21.75" thickBot="1" x14ac:dyDescent="0.3">
      <c r="B68" s="89" t="s">
        <v>71</v>
      </c>
      <c r="C68" s="84">
        <f>(C26/(C$44/100))%</f>
        <v>0</v>
      </c>
      <c r="D68" s="25">
        <f>(C32/(C$44/100))%</f>
        <v>0</v>
      </c>
      <c r="E68" s="85">
        <f>(C38/(C$44/100))%</f>
        <v>0</v>
      </c>
    </row>
    <row r="69" spans="2:5" ht="24" thickBot="1" x14ac:dyDescent="0.3">
      <c r="B69" s="90" t="s">
        <v>37</v>
      </c>
      <c r="C69" s="86">
        <f>SUM(C64:C68)</f>
        <v>0.59866666666666668</v>
      </c>
      <c r="D69" s="28">
        <f>SUM(D64:D68)</f>
        <v>0.20000000000000004</v>
      </c>
      <c r="E69" s="87">
        <f>SUM(E64:E68)</f>
        <v>0.20133333333333331</v>
      </c>
    </row>
  </sheetData>
  <mergeCells count="5">
    <mergeCell ref="H4:H5"/>
    <mergeCell ref="B9:D9"/>
    <mergeCell ref="B53:C53"/>
    <mergeCell ref="C61:E61"/>
    <mergeCell ref="C62:E62"/>
  </mergeCells>
  <dataValidations count="2">
    <dataValidation type="list" allowBlank="1" showInputMessage="1" showErrorMessage="1" promptTitle="VALORES POSIBLES ASIGNADOR IOT" sqref="F4" xr:uid="{E37B1C59-91B2-43E4-8CB9-0747325159A1}">
      <formula1>"ALTO,BAJO,NINGUNO"</formula1>
    </dataValidation>
    <dataValidation type="list" allowBlank="1" showInputMessage="1" showErrorMessage="1" promptTitle="VALORES POSIBLES ASIGNADOR IOT" sqref="F5" xr:uid="{B41EC719-1486-4579-82A1-D4BA8F796BC5}">
      <formula1>"CRÍTICA,ALTA,MEDIA,BAJA,NINGUNA"</formula1>
    </dataValidation>
  </dataValidations>
  <hyperlinks>
    <hyperlink ref="F5" r:id="rId1" display="cve@mitre.org/cve@cert.org.tw" xr:uid="{6EDB2D46-424B-463C-AE7F-8D943EAC357D}"/>
    <hyperlink ref="F4" r:id="rId2" display="cve@mitre.org/cve@cert.org.tw" xr:uid="{7425E7FB-DB4A-4291-8838-51D2EEEE3E12}"/>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69235-8F5B-4B26-8D6D-9A8776EA7305}">
  <dimension ref="B2:N69"/>
  <sheetViews>
    <sheetView topLeftCell="E1" zoomScale="40" zoomScaleNormal="40" workbookViewId="0">
      <selection activeCell="I4" sqref="I4"/>
    </sheetView>
  </sheetViews>
  <sheetFormatPr baseColWidth="10" defaultRowHeight="15" x14ac:dyDescent="0.25"/>
  <cols>
    <col min="2" max="2" width="134.42578125" customWidth="1"/>
    <col min="3" max="3" width="113.5703125" customWidth="1"/>
    <col min="4" max="4" width="141" customWidth="1"/>
    <col min="5" max="5" width="77.28515625" customWidth="1"/>
    <col min="6" max="6" width="62.85546875" customWidth="1"/>
    <col min="7" max="7" width="84.85546875" customWidth="1"/>
    <col min="8" max="8" width="87.28515625" customWidth="1"/>
    <col min="9" max="9" width="57.5703125" customWidth="1"/>
    <col min="10" max="10" width="40.28515625" customWidth="1"/>
    <col min="11" max="11" width="45.42578125" customWidth="1"/>
    <col min="12" max="12" width="40.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38" t="s">
        <v>132</v>
      </c>
      <c r="C4" s="1" t="s">
        <v>133</v>
      </c>
      <c r="D4" s="39" t="s">
        <v>134</v>
      </c>
      <c r="E4" s="40" t="s">
        <v>7</v>
      </c>
      <c r="F4" s="41" t="s">
        <v>99</v>
      </c>
      <c r="G4" s="49" t="s">
        <v>135</v>
      </c>
      <c r="H4" s="230" t="s">
        <v>125</v>
      </c>
    </row>
    <row r="5" spans="2:8" ht="322.5" customHeight="1" thickTop="1" thickBot="1" x14ac:dyDescent="0.3">
      <c r="B5" s="96" t="s">
        <v>74</v>
      </c>
      <c r="C5" s="97" t="s">
        <v>75</v>
      </c>
      <c r="D5" s="98" t="s">
        <v>76</v>
      </c>
      <c r="E5" s="94" t="s">
        <v>7</v>
      </c>
      <c r="F5" s="99" t="s">
        <v>77</v>
      </c>
      <c r="G5" s="3" t="s">
        <v>111</v>
      </c>
      <c r="H5" s="231"/>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55</v>
      </c>
      <c r="D11" s="8"/>
    </row>
    <row r="12" spans="2:8" ht="224.25" customHeight="1" thickBot="1" x14ac:dyDescent="0.4">
      <c r="B12" s="10" t="s">
        <v>9</v>
      </c>
      <c r="C12" s="11" t="s">
        <v>126</v>
      </c>
      <c r="D12" s="9"/>
    </row>
    <row r="13" spans="2:8" ht="207.75" customHeight="1" thickBot="1" x14ac:dyDescent="0.3">
      <c r="B13" s="42" t="s">
        <v>48</v>
      </c>
      <c r="C13" s="11" t="s">
        <v>127</v>
      </c>
    </row>
    <row r="19" spans="2:4" ht="15.75" thickBot="1" x14ac:dyDescent="0.3"/>
    <row r="20" spans="2:4" ht="95.25" customHeight="1" thickBot="1" x14ac:dyDescent="0.3">
      <c r="B20" s="50" t="s">
        <v>128</v>
      </c>
      <c r="C20" s="51" t="s">
        <v>10</v>
      </c>
      <c r="D20" s="52" t="s">
        <v>129</v>
      </c>
    </row>
    <row r="21" spans="2:4" ht="23.25" x14ac:dyDescent="0.25">
      <c r="B21" s="62" t="s">
        <v>99</v>
      </c>
      <c r="C21" s="63">
        <f>SUM(C22:C26)</f>
        <v>429</v>
      </c>
      <c r="D21" s="64">
        <f>(C21/(C$44/100))%</f>
        <v>0.57200000000000006</v>
      </c>
    </row>
    <row r="22" spans="2:4" ht="21" x14ac:dyDescent="0.25">
      <c r="B22" s="75" t="s">
        <v>67</v>
      </c>
      <c r="C22" s="66">
        <v>108</v>
      </c>
      <c r="D22" s="76">
        <f>(C22/(C$21/100))%</f>
        <v>0.25174825174825172</v>
      </c>
    </row>
    <row r="23" spans="2:4" ht="21" x14ac:dyDescent="0.25">
      <c r="B23" s="75" t="s">
        <v>68</v>
      </c>
      <c r="C23" s="66">
        <v>267</v>
      </c>
      <c r="D23" s="76">
        <f t="shared" ref="D23:D26" si="0">(C23/(C$21/100))%</f>
        <v>0.6223776223776224</v>
      </c>
    </row>
    <row r="24" spans="2:4" ht="21" x14ac:dyDescent="0.25">
      <c r="B24" s="75" t="s">
        <v>69</v>
      </c>
      <c r="C24" s="66">
        <v>54</v>
      </c>
      <c r="D24" s="76">
        <f t="shared" si="0"/>
        <v>0.12587412587412586</v>
      </c>
    </row>
    <row r="25" spans="2:4" ht="21" x14ac:dyDescent="0.25">
      <c r="B25" s="75" t="s">
        <v>70</v>
      </c>
      <c r="C25" s="66">
        <v>0</v>
      </c>
      <c r="D25" s="76">
        <f t="shared" si="0"/>
        <v>0</v>
      </c>
    </row>
    <row r="26" spans="2:4" ht="21" x14ac:dyDescent="0.25">
      <c r="B26" s="75" t="s">
        <v>71</v>
      </c>
      <c r="C26" s="66">
        <v>0</v>
      </c>
      <c r="D26" s="76">
        <f t="shared" si="0"/>
        <v>0</v>
      </c>
    </row>
    <row r="27" spans="2:4" ht="23.25" x14ac:dyDescent="0.25">
      <c r="B27" s="59" t="s">
        <v>100</v>
      </c>
      <c r="C27" s="60">
        <f>SUM(C28:C32)</f>
        <v>110</v>
      </c>
      <c r="D27" s="61">
        <f>(C27/(C$44/100))%</f>
        <v>0.14666666666666667</v>
      </c>
    </row>
    <row r="28" spans="2:4" ht="21" x14ac:dyDescent="0.25">
      <c r="B28" s="75" t="s">
        <v>67</v>
      </c>
      <c r="C28" s="66">
        <v>15</v>
      </c>
      <c r="D28" s="77">
        <f>(C28/(C$27/100))%</f>
        <v>0.13636363636363635</v>
      </c>
    </row>
    <row r="29" spans="2:4" ht="21" x14ac:dyDescent="0.25">
      <c r="B29" s="75" t="s">
        <v>68</v>
      </c>
      <c r="C29" s="66">
        <v>19</v>
      </c>
      <c r="D29" s="77">
        <f t="shared" ref="D29:D32" si="1">(C29/(C$27/100))%</f>
        <v>0.1727272727272727</v>
      </c>
    </row>
    <row r="30" spans="2:4" ht="21" x14ac:dyDescent="0.25">
      <c r="B30" s="75" t="s">
        <v>69</v>
      </c>
      <c r="C30" s="66">
        <v>70</v>
      </c>
      <c r="D30" s="77">
        <f t="shared" si="1"/>
        <v>0.63636363636363635</v>
      </c>
    </row>
    <row r="31" spans="2:4" ht="21" x14ac:dyDescent="0.25">
      <c r="B31" s="75" t="s">
        <v>70</v>
      </c>
      <c r="C31" s="66">
        <v>6</v>
      </c>
      <c r="D31" s="77">
        <f t="shared" si="1"/>
        <v>5.4545454545454543E-2</v>
      </c>
    </row>
    <row r="32" spans="2:4" ht="21" x14ac:dyDescent="0.25">
      <c r="B32" s="75" t="s">
        <v>71</v>
      </c>
      <c r="C32" s="66">
        <v>0</v>
      </c>
      <c r="D32" s="77">
        <f t="shared" si="1"/>
        <v>0</v>
      </c>
    </row>
    <row r="33" spans="2:5" ht="23.25" x14ac:dyDescent="0.25">
      <c r="B33" s="59" t="s">
        <v>101</v>
      </c>
      <c r="C33" s="60">
        <f>SUM(C34:C38)</f>
        <v>211</v>
      </c>
      <c r="D33" s="61">
        <f>(C33/(C$44/100))%</f>
        <v>0.28133333333333332</v>
      </c>
    </row>
    <row r="34" spans="2:5" ht="21" x14ac:dyDescent="0.25">
      <c r="B34" s="75" t="s">
        <v>67</v>
      </c>
      <c r="C34" s="66">
        <v>3</v>
      </c>
      <c r="D34" s="77">
        <f>(C34/(C$33/100))%</f>
        <v>1.4218009478672987E-2</v>
      </c>
    </row>
    <row r="35" spans="2:5" ht="21" x14ac:dyDescent="0.25">
      <c r="B35" s="75" t="s">
        <v>68</v>
      </c>
      <c r="C35" s="66">
        <v>45</v>
      </c>
      <c r="D35" s="77">
        <f t="shared" ref="D35:D38" si="2">(C35/(C$33/100))%</f>
        <v>0.2132701421800948</v>
      </c>
    </row>
    <row r="36" spans="2:5" ht="21" x14ac:dyDescent="0.25">
      <c r="B36" s="75" t="s">
        <v>69</v>
      </c>
      <c r="C36" s="66">
        <v>148</v>
      </c>
      <c r="D36" s="77">
        <f t="shared" si="2"/>
        <v>0.70142180094786744</v>
      </c>
    </row>
    <row r="37" spans="2:5" ht="21" x14ac:dyDescent="0.25">
      <c r="B37" s="75" t="s">
        <v>70</v>
      </c>
      <c r="C37" s="66">
        <v>15</v>
      </c>
      <c r="D37" s="77">
        <f t="shared" si="2"/>
        <v>7.1090047393364927E-2</v>
      </c>
    </row>
    <row r="38" spans="2:5" ht="21" x14ac:dyDescent="0.25">
      <c r="B38" s="75" t="s">
        <v>71</v>
      </c>
      <c r="C38" s="66">
        <v>0</v>
      </c>
      <c r="D38" s="77">
        <f t="shared" si="2"/>
        <v>0</v>
      </c>
    </row>
    <row r="39" spans="2:5" ht="24" thickBot="1" x14ac:dyDescent="0.3">
      <c r="B39" s="70" t="s">
        <v>67</v>
      </c>
      <c r="C39" s="70">
        <f>C22+C28+C34</f>
        <v>126</v>
      </c>
      <c r="D39" s="71">
        <f>(C39/(C$44/100))%</f>
        <v>0.16800000000000001</v>
      </c>
      <c r="E39" s="69"/>
    </row>
    <row r="40" spans="2:5" ht="24" thickBot="1" x14ac:dyDescent="0.3">
      <c r="B40" s="70" t="s">
        <v>68</v>
      </c>
      <c r="C40" s="70">
        <f>C23+C29+C35</f>
        <v>331</v>
      </c>
      <c r="D40" s="71">
        <f>(C40/(C$44/100))%</f>
        <v>0.44133333333333336</v>
      </c>
      <c r="E40" s="69"/>
    </row>
    <row r="41" spans="2:5" ht="24" thickBot="1" x14ac:dyDescent="0.3">
      <c r="B41" s="70" t="s">
        <v>69</v>
      </c>
      <c r="C41" s="70">
        <f>C24+C30+C36</f>
        <v>272</v>
      </c>
      <c r="D41" s="71">
        <f t="shared" ref="D41:D43" si="3">(C41/(C$44/100))%</f>
        <v>0.36266666666666664</v>
      </c>
      <c r="E41" s="69"/>
    </row>
    <row r="42" spans="2:5" ht="24" thickBot="1" x14ac:dyDescent="0.3">
      <c r="B42" s="68" t="s">
        <v>70</v>
      </c>
      <c r="C42" s="70">
        <f>C25+C31+C37</f>
        <v>21</v>
      </c>
      <c r="D42" s="71">
        <f t="shared" si="3"/>
        <v>2.7999999999999997E-2</v>
      </c>
    </row>
    <row r="43" spans="2:5" ht="24" thickBot="1" x14ac:dyDescent="0.3">
      <c r="B43" s="68" t="s">
        <v>71</v>
      </c>
      <c r="C43" s="70">
        <f>C26+C32+C38</f>
        <v>0</v>
      </c>
      <c r="D43" s="71">
        <f t="shared" si="3"/>
        <v>0</v>
      </c>
    </row>
    <row r="44" spans="2:5" ht="29.25" thickBot="1" x14ac:dyDescent="0.3">
      <c r="B44" s="72" t="s">
        <v>29</v>
      </c>
      <c r="C44" s="73">
        <f>C21+C27+C33</f>
        <v>750</v>
      </c>
      <c r="D44" s="74">
        <f>D21+D27+D33</f>
        <v>1</v>
      </c>
    </row>
    <row r="52" spans="2:14" ht="15.75" thickBot="1" x14ac:dyDescent="0.3"/>
    <row r="53" spans="2:14" ht="63" customHeight="1" thickBot="1" x14ac:dyDescent="0.3">
      <c r="B53" s="214" t="s">
        <v>130</v>
      </c>
      <c r="C53" s="215"/>
    </row>
    <row r="54" spans="2:14" ht="24" thickBot="1" x14ac:dyDescent="0.4">
      <c r="B54" s="56"/>
      <c r="C54" s="56"/>
    </row>
    <row r="55" spans="2:14" ht="21.75" thickBot="1" x14ac:dyDescent="0.3">
      <c r="B55" s="57" t="s">
        <v>8</v>
      </c>
      <c r="C55" s="7" t="s">
        <v>55</v>
      </c>
    </row>
    <row r="56" spans="2:14" ht="207.75" customHeight="1" thickBot="1" x14ac:dyDescent="0.3">
      <c r="B56" s="58" t="s">
        <v>9</v>
      </c>
      <c r="C56" s="11" t="s">
        <v>143</v>
      </c>
      <c r="E56" s="69"/>
    </row>
    <row r="57" spans="2:14" ht="174" customHeight="1" thickBot="1" x14ac:dyDescent="0.3">
      <c r="B57" s="42" t="s">
        <v>48</v>
      </c>
      <c r="C57" s="43" t="s">
        <v>187</v>
      </c>
    </row>
    <row r="60" spans="2:14" ht="15.75" thickBot="1" x14ac:dyDescent="0.3"/>
    <row r="61" spans="2:14" ht="24" thickBot="1" x14ac:dyDescent="0.4">
      <c r="B61" s="23" t="s">
        <v>80</v>
      </c>
      <c r="C61" s="232" t="s">
        <v>131</v>
      </c>
      <c r="D61" s="233"/>
      <c r="E61" s="234"/>
      <c r="F61" s="91"/>
      <c r="G61" s="79"/>
      <c r="H61" s="79"/>
      <c r="I61" s="79"/>
      <c r="J61" s="79"/>
      <c r="K61" s="79"/>
      <c r="L61" s="79"/>
      <c r="M61" s="79"/>
      <c r="N61" s="79"/>
    </row>
    <row r="62" spans="2:14" ht="24" thickBot="1" x14ac:dyDescent="0.3">
      <c r="C62" s="235" t="s">
        <v>36</v>
      </c>
      <c r="D62" s="233"/>
      <c r="E62" s="234"/>
      <c r="F62" s="92"/>
      <c r="G62" s="80"/>
      <c r="H62" s="80"/>
      <c r="I62" s="80"/>
      <c r="J62" s="80"/>
      <c r="K62" s="80"/>
      <c r="L62" s="80"/>
      <c r="M62" s="80"/>
      <c r="N62" s="80"/>
    </row>
    <row r="63" spans="2:14" ht="24" thickBot="1" x14ac:dyDescent="0.3">
      <c r="C63" s="81" t="s">
        <v>99</v>
      </c>
      <c r="D63" s="82" t="s">
        <v>100</v>
      </c>
      <c r="E63" s="83" t="s">
        <v>106</v>
      </c>
    </row>
    <row r="64" spans="2:14" ht="21" x14ac:dyDescent="0.25">
      <c r="B64" s="88" t="s">
        <v>67</v>
      </c>
      <c r="C64" s="84">
        <f>(C22/(C$44/100))%</f>
        <v>0.14400000000000002</v>
      </c>
      <c r="D64" s="25">
        <f>(C28/(C$44/100))%</f>
        <v>0.02</v>
      </c>
      <c r="E64" s="85">
        <f>(C34/(C$44/100))%</f>
        <v>4.0000000000000001E-3</v>
      </c>
    </row>
    <row r="65" spans="2:5" ht="21" x14ac:dyDescent="0.25">
      <c r="B65" s="89" t="s">
        <v>68</v>
      </c>
      <c r="C65" s="84">
        <f t="shared" ref="C65:C68" si="4">(C23/(C$44/100))%</f>
        <v>0.35600000000000004</v>
      </c>
      <c r="D65" s="25">
        <f t="shared" ref="D65:D68" si="5">(C29/(C$44/100))%</f>
        <v>2.5333333333333333E-2</v>
      </c>
      <c r="E65" s="85">
        <f t="shared" ref="E65:E68" si="6">(C35/(C$44/100))%</f>
        <v>0.06</v>
      </c>
    </row>
    <row r="66" spans="2:5" ht="21" x14ac:dyDescent="0.25">
      <c r="B66" s="89" t="s">
        <v>69</v>
      </c>
      <c r="C66" s="84">
        <f t="shared" si="4"/>
        <v>7.2000000000000008E-2</v>
      </c>
      <c r="D66" s="25">
        <f t="shared" si="5"/>
        <v>9.3333333333333338E-2</v>
      </c>
      <c r="E66" s="85">
        <f t="shared" si="6"/>
        <v>0.19733333333333333</v>
      </c>
    </row>
    <row r="67" spans="2:5" ht="21" x14ac:dyDescent="0.25">
      <c r="B67" s="89" t="s">
        <v>70</v>
      </c>
      <c r="C67" s="84">
        <f t="shared" si="4"/>
        <v>0</v>
      </c>
      <c r="D67" s="25">
        <f t="shared" si="5"/>
        <v>8.0000000000000002E-3</v>
      </c>
      <c r="E67" s="85">
        <f t="shared" si="6"/>
        <v>0.02</v>
      </c>
    </row>
    <row r="68" spans="2:5" ht="21.75" thickBot="1" x14ac:dyDescent="0.3">
      <c r="B68" s="89" t="s">
        <v>71</v>
      </c>
      <c r="C68" s="84">
        <f t="shared" si="4"/>
        <v>0</v>
      </c>
      <c r="D68" s="25">
        <f t="shared" si="5"/>
        <v>0</v>
      </c>
      <c r="E68" s="85">
        <f t="shared" si="6"/>
        <v>0</v>
      </c>
    </row>
    <row r="69" spans="2:5" ht="24" thickBot="1" x14ac:dyDescent="0.3">
      <c r="B69" s="90" t="s">
        <v>37</v>
      </c>
      <c r="C69" s="86">
        <f>SUM(C64:C68)</f>
        <v>0.57200000000000006</v>
      </c>
      <c r="D69" s="28">
        <f>SUM(D64:D68)</f>
        <v>0.14666666666666667</v>
      </c>
      <c r="E69" s="87">
        <f>SUM(E64:E68)</f>
        <v>0.28133333333333332</v>
      </c>
    </row>
  </sheetData>
  <mergeCells count="5">
    <mergeCell ref="H4:H5"/>
    <mergeCell ref="B9:D9"/>
    <mergeCell ref="B53:C53"/>
    <mergeCell ref="C61:E61"/>
    <mergeCell ref="C62:E62"/>
  </mergeCells>
  <dataValidations count="2">
    <dataValidation type="list" allowBlank="1" showInputMessage="1" showErrorMessage="1" promptTitle="VALORES POSIBLES ASIGNADOR IOT" sqref="F5" xr:uid="{C5C0E53B-577C-4E7B-AD3E-34E19543DCB8}">
      <formula1>"CRÍTICA,ALTA,MEDIA,BAJA,NINGUNA"</formula1>
    </dataValidation>
    <dataValidation type="list" allowBlank="1" showInputMessage="1" showErrorMessage="1" promptTitle="VALORES POSIBLES ASIGNADOR IOT" sqref="F4" xr:uid="{38FFE610-CB1A-476D-B842-662E0FD6C976}">
      <formula1>"ALTO,BAJO,NINGUNO"</formula1>
    </dataValidation>
  </dataValidations>
  <hyperlinks>
    <hyperlink ref="F5" r:id="rId1" display="cve@mitre.org/cve@cert.org.tw" xr:uid="{981EFC4A-F869-4482-99AE-4D62D5497AFA}"/>
    <hyperlink ref="F4" r:id="rId2" display="cve@mitre.org/cve@cert.org.tw" xr:uid="{515D344D-7547-4F41-A38D-6E867AD5B97C}"/>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D3D30-2C9F-43A9-AEAC-DB35C1E4EEF4}">
  <dimension ref="B2:N59"/>
  <sheetViews>
    <sheetView topLeftCell="A13" zoomScale="40" zoomScaleNormal="40" workbookViewId="0">
      <selection activeCell="C13" sqref="C13"/>
    </sheetView>
  </sheetViews>
  <sheetFormatPr baseColWidth="10" defaultRowHeight="15" x14ac:dyDescent="0.25"/>
  <cols>
    <col min="2" max="2" width="134.42578125" customWidth="1"/>
    <col min="3" max="3" width="113.5703125" customWidth="1"/>
    <col min="4" max="4" width="141" customWidth="1"/>
    <col min="5" max="5" width="77.28515625" customWidth="1"/>
    <col min="6" max="6" width="62.85546875" customWidth="1"/>
    <col min="7" max="7" width="84.85546875" customWidth="1"/>
    <col min="8" max="8" width="87.28515625" customWidth="1"/>
    <col min="9" max="9" width="57.5703125" customWidth="1"/>
    <col min="10" max="10" width="40.28515625" customWidth="1"/>
    <col min="11" max="11" width="45.42578125" customWidth="1"/>
    <col min="12" max="12" width="40.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100" t="s">
        <v>107</v>
      </c>
      <c r="C4" s="101" t="s">
        <v>108</v>
      </c>
      <c r="D4" s="102" t="s">
        <v>109</v>
      </c>
      <c r="E4" s="103" t="s">
        <v>7</v>
      </c>
      <c r="F4" s="104" t="s">
        <v>99</v>
      </c>
      <c r="G4" s="95" t="s">
        <v>110</v>
      </c>
      <c r="H4" s="230" t="s">
        <v>139</v>
      </c>
    </row>
    <row r="5" spans="2:8" ht="322.5" customHeight="1" thickTop="1" thickBot="1" x14ac:dyDescent="0.3">
      <c r="B5" s="100" t="s">
        <v>119</v>
      </c>
      <c r="C5" s="101" t="s">
        <v>120</v>
      </c>
      <c r="D5" s="102" t="s">
        <v>121</v>
      </c>
      <c r="E5" s="103" t="s">
        <v>7</v>
      </c>
      <c r="F5" s="104" t="s">
        <v>99</v>
      </c>
      <c r="G5" s="49" t="s">
        <v>138</v>
      </c>
      <c r="H5" s="231"/>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55</v>
      </c>
      <c r="D11" s="8"/>
    </row>
    <row r="12" spans="2:8" ht="224.25" customHeight="1" thickBot="1" x14ac:dyDescent="0.4">
      <c r="B12" s="10" t="s">
        <v>9</v>
      </c>
      <c r="C12" s="11" t="s">
        <v>140</v>
      </c>
      <c r="D12" s="9"/>
    </row>
    <row r="13" spans="2:8" ht="207.75" customHeight="1" thickBot="1" x14ac:dyDescent="0.3">
      <c r="B13" s="42" t="s">
        <v>48</v>
      </c>
      <c r="C13" s="11" t="s">
        <v>144</v>
      </c>
    </row>
    <row r="19" spans="2:4" ht="15.75" thickBot="1" x14ac:dyDescent="0.3"/>
    <row r="20" spans="2:4" ht="95.25" customHeight="1" thickBot="1" x14ac:dyDescent="0.3">
      <c r="B20" s="50" t="s">
        <v>137</v>
      </c>
      <c r="C20" s="51" t="s">
        <v>10</v>
      </c>
      <c r="D20" s="52" t="s">
        <v>102</v>
      </c>
    </row>
    <row r="21" spans="2:4" ht="23.25" x14ac:dyDescent="0.25">
      <c r="B21" s="62" t="s">
        <v>99</v>
      </c>
      <c r="C21" s="63">
        <f>SUM(C22:C24)</f>
        <v>503</v>
      </c>
      <c r="D21" s="64">
        <f>(C21/(C$36/100))%</f>
        <v>0.67066666666666663</v>
      </c>
    </row>
    <row r="22" spans="2:4" ht="21" x14ac:dyDescent="0.25">
      <c r="B22" s="75" t="s">
        <v>99</v>
      </c>
      <c r="C22" s="66">
        <v>407</v>
      </c>
      <c r="D22" s="76">
        <f>(C22/(C$21/100))%</f>
        <v>0.80914512922465209</v>
      </c>
    </row>
    <row r="23" spans="2:4" ht="21" x14ac:dyDescent="0.25">
      <c r="B23" s="75" t="s">
        <v>136</v>
      </c>
      <c r="C23" s="66">
        <v>7</v>
      </c>
      <c r="D23" s="76">
        <f t="shared" ref="D23:D24" si="0">(C23/(C$21/100))%</f>
        <v>1.3916500994035786E-2</v>
      </c>
    </row>
    <row r="24" spans="2:4" ht="21" x14ac:dyDescent="0.25">
      <c r="B24" s="75" t="s">
        <v>106</v>
      </c>
      <c r="C24" s="66">
        <v>89</v>
      </c>
      <c r="D24" s="76">
        <f t="shared" si="0"/>
        <v>0.17693836978131214</v>
      </c>
    </row>
    <row r="25" spans="2:4" ht="23.25" x14ac:dyDescent="0.25">
      <c r="B25" s="59" t="s">
        <v>100</v>
      </c>
      <c r="C25" s="60">
        <f>SUM(C26:C28)</f>
        <v>146</v>
      </c>
      <c r="D25" s="61">
        <f>(C25/(C$36/100))%</f>
        <v>0.19466666666666665</v>
      </c>
    </row>
    <row r="26" spans="2:4" ht="21" x14ac:dyDescent="0.25">
      <c r="B26" s="75" t="s">
        <v>99</v>
      </c>
      <c r="C26" s="66">
        <v>2</v>
      </c>
      <c r="D26" s="77">
        <f>(C26/(C$25/100))%</f>
        <v>1.3698630136986301E-2</v>
      </c>
    </row>
    <row r="27" spans="2:4" ht="21" x14ac:dyDescent="0.25">
      <c r="B27" s="75" t="s">
        <v>136</v>
      </c>
      <c r="C27" s="66">
        <v>110</v>
      </c>
      <c r="D27" s="77">
        <f t="shared" ref="D27:D28" si="1">(C27/(C$25/100))%</f>
        <v>0.75342465753424659</v>
      </c>
    </row>
    <row r="28" spans="2:4" ht="21" x14ac:dyDescent="0.25">
      <c r="B28" s="75" t="s">
        <v>106</v>
      </c>
      <c r="C28" s="66">
        <v>34</v>
      </c>
      <c r="D28" s="77">
        <f t="shared" si="1"/>
        <v>0.23287671232876711</v>
      </c>
    </row>
    <row r="29" spans="2:4" ht="23.25" x14ac:dyDescent="0.25">
      <c r="B29" s="59" t="s">
        <v>101</v>
      </c>
      <c r="C29" s="60">
        <f>SUM(C30:C32)</f>
        <v>101</v>
      </c>
      <c r="D29" s="61">
        <f>(C29/(C$36/100))%</f>
        <v>0.13466666666666666</v>
      </c>
    </row>
    <row r="30" spans="2:4" ht="21" x14ac:dyDescent="0.25">
      <c r="B30" s="75" t="s">
        <v>99</v>
      </c>
      <c r="C30" s="66">
        <v>40</v>
      </c>
      <c r="D30" s="77">
        <f>(C30/(C$29/100))%</f>
        <v>0.39603960396039606</v>
      </c>
    </row>
    <row r="31" spans="2:4" ht="21" x14ac:dyDescent="0.25">
      <c r="B31" s="75" t="s">
        <v>136</v>
      </c>
      <c r="C31" s="66">
        <v>33</v>
      </c>
      <c r="D31" s="77">
        <f t="shared" ref="D31:D32" si="2">(C31/(C$29/100))%</f>
        <v>0.32673267326732669</v>
      </c>
    </row>
    <row r="32" spans="2:4" ht="21" x14ac:dyDescent="0.25">
      <c r="B32" s="75" t="s">
        <v>106</v>
      </c>
      <c r="C32" s="66">
        <v>28</v>
      </c>
      <c r="D32" s="77">
        <f t="shared" si="2"/>
        <v>0.27722772277227725</v>
      </c>
    </row>
    <row r="33" spans="2:5" ht="24" thickBot="1" x14ac:dyDescent="0.3">
      <c r="B33" s="70" t="s">
        <v>99</v>
      </c>
      <c r="C33" s="70">
        <f>C22+C26+C30</f>
        <v>449</v>
      </c>
      <c r="D33" s="71">
        <f>(C33/(C$36/100))%</f>
        <v>0.59866666666666668</v>
      </c>
      <c r="E33" s="69"/>
    </row>
    <row r="34" spans="2:5" ht="24" thickBot="1" x14ac:dyDescent="0.3">
      <c r="B34" s="70" t="s">
        <v>100</v>
      </c>
      <c r="C34" s="70">
        <f>C23+C27+C31</f>
        <v>150</v>
      </c>
      <c r="D34" s="71">
        <f>(C34/(C$36/100))%</f>
        <v>0.2</v>
      </c>
      <c r="E34" s="69"/>
    </row>
    <row r="35" spans="2:5" ht="24" thickBot="1" x14ac:dyDescent="0.3">
      <c r="B35" s="70" t="s">
        <v>106</v>
      </c>
      <c r="C35" s="70">
        <f>C24+C28+C32</f>
        <v>151</v>
      </c>
      <c r="D35" s="71">
        <f>(C35/(C$36/100))%</f>
        <v>0.20133333333333334</v>
      </c>
      <c r="E35" s="69"/>
    </row>
    <row r="36" spans="2:5" ht="29.25" thickBot="1" x14ac:dyDescent="0.3">
      <c r="B36" s="72" t="s">
        <v>29</v>
      </c>
      <c r="C36" s="73">
        <f>C21+C25+C29</f>
        <v>750</v>
      </c>
      <c r="D36" s="74">
        <f>D21+D25+D29</f>
        <v>1</v>
      </c>
    </row>
    <row r="44" spans="2:5" ht="15.75" thickBot="1" x14ac:dyDescent="0.3"/>
    <row r="45" spans="2:5" ht="63" customHeight="1" thickBot="1" x14ac:dyDescent="0.3">
      <c r="B45" s="214" t="s">
        <v>141</v>
      </c>
      <c r="C45" s="215"/>
    </row>
    <row r="46" spans="2:5" ht="24" thickBot="1" x14ac:dyDescent="0.4">
      <c r="B46" s="56"/>
      <c r="C46" s="56"/>
    </row>
    <row r="47" spans="2:5" ht="21.75" thickBot="1" x14ac:dyDescent="0.3">
      <c r="B47" s="57" t="s">
        <v>8</v>
      </c>
      <c r="C47" s="7" t="s">
        <v>55</v>
      </c>
    </row>
    <row r="48" spans="2:5" ht="207.75" customHeight="1" thickBot="1" x14ac:dyDescent="0.3">
      <c r="B48" s="58" t="s">
        <v>9</v>
      </c>
      <c r="C48" s="11" t="s">
        <v>140</v>
      </c>
      <c r="E48" s="69"/>
    </row>
    <row r="49" spans="2:14" ht="174" customHeight="1" thickBot="1" x14ac:dyDescent="0.3">
      <c r="B49" s="42" t="s">
        <v>48</v>
      </c>
      <c r="C49" s="43" t="s">
        <v>145</v>
      </c>
    </row>
    <row r="52" spans="2:14" ht="15.75" thickBot="1" x14ac:dyDescent="0.3"/>
    <row r="53" spans="2:14" ht="24" thickBot="1" x14ac:dyDescent="0.4">
      <c r="B53" s="23" t="s">
        <v>142</v>
      </c>
      <c r="C53" s="232" t="s">
        <v>105</v>
      </c>
      <c r="D53" s="233"/>
      <c r="E53" s="234"/>
      <c r="F53" s="91"/>
      <c r="G53" s="79"/>
      <c r="H53" s="79"/>
      <c r="I53" s="79"/>
      <c r="J53" s="79"/>
      <c r="K53" s="79"/>
      <c r="L53" s="79"/>
      <c r="M53" s="79"/>
      <c r="N53" s="79"/>
    </row>
    <row r="54" spans="2:14" ht="24" thickBot="1" x14ac:dyDescent="0.3">
      <c r="C54" s="235" t="s">
        <v>36</v>
      </c>
      <c r="D54" s="233"/>
      <c r="E54" s="234"/>
      <c r="F54" s="92"/>
      <c r="G54" s="80"/>
      <c r="H54" s="80"/>
      <c r="I54" s="80"/>
      <c r="J54" s="80"/>
      <c r="K54" s="80"/>
      <c r="L54" s="80"/>
      <c r="M54" s="80"/>
      <c r="N54" s="80"/>
    </row>
    <row r="55" spans="2:14" ht="24" thickBot="1" x14ac:dyDescent="0.3">
      <c r="C55" s="81" t="s">
        <v>99</v>
      </c>
      <c r="D55" s="82" t="s">
        <v>100</v>
      </c>
      <c r="E55" s="83" t="s">
        <v>106</v>
      </c>
    </row>
    <row r="56" spans="2:14" ht="21" x14ac:dyDescent="0.25">
      <c r="B56" s="88" t="s">
        <v>99</v>
      </c>
      <c r="C56" s="84">
        <f>(C22/(C$36/100))%</f>
        <v>0.54266666666666663</v>
      </c>
      <c r="D56" s="25">
        <f>(C26/(C$36/100))%</f>
        <v>2.6666666666666666E-3</v>
      </c>
      <c r="E56" s="85">
        <f>(C30/(C$36/100))%</f>
        <v>5.333333333333333E-2</v>
      </c>
    </row>
    <row r="57" spans="2:14" ht="21" x14ac:dyDescent="0.25">
      <c r="B57" s="89" t="s">
        <v>100</v>
      </c>
      <c r="C57" s="84">
        <f>(C23/(C$36/100))%</f>
        <v>9.3333333333333341E-3</v>
      </c>
      <c r="D57" s="25">
        <f>(C27/(C$36/100))%</f>
        <v>0.14666666666666667</v>
      </c>
      <c r="E57" s="85">
        <f>(C31/(C$36/100))%</f>
        <v>4.4000000000000004E-2</v>
      </c>
    </row>
    <row r="58" spans="2:14" ht="21.75" thickBot="1" x14ac:dyDescent="0.3">
      <c r="B58" s="89" t="s">
        <v>106</v>
      </c>
      <c r="C58" s="84">
        <f>(C24/(C$36/100))%</f>
        <v>0.11866666666666667</v>
      </c>
      <c r="D58" s="25">
        <f>(C28/(C$36/100))%</f>
        <v>4.533333333333333E-2</v>
      </c>
      <c r="E58" s="85">
        <f>(C32/(C$36/100))%</f>
        <v>3.7333333333333336E-2</v>
      </c>
    </row>
    <row r="59" spans="2:14" ht="24" thickBot="1" x14ac:dyDescent="0.3">
      <c r="B59" s="90" t="s">
        <v>37</v>
      </c>
      <c r="C59" s="86">
        <f>SUM(C56:C58)</f>
        <v>0.67066666666666663</v>
      </c>
      <c r="D59" s="28">
        <f>SUM(D56:D58)</f>
        <v>0.19466666666666668</v>
      </c>
      <c r="E59" s="87">
        <f>SUM(E56:E58)</f>
        <v>0.13466666666666666</v>
      </c>
    </row>
  </sheetData>
  <mergeCells count="5">
    <mergeCell ref="H4:H5"/>
    <mergeCell ref="B9:D9"/>
    <mergeCell ref="B45:C45"/>
    <mergeCell ref="C53:E53"/>
    <mergeCell ref="C54:E54"/>
  </mergeCells>
  <dataValidations count="1">
    <dataValidation type="list" allowBlank="1" showInputMessage="1" showErrorMessage="1" promptTitle="VALORES POSIBLES ASIGNADOR IOT" sqref="F4:F5" xr:uid="{7632043B-0EC8-41B7-ADD4-86C02D660E84}">
      <formula1>"ALTO,BAJO,NINGUNO"</formula1>
    </dataValidation>
  </dataValidations>
  <hyperlinks>
    <hyperlink ref="F4" r:id="rId1" display="cve@mitre.org/cve@cert.org.tw" xr:uid="{E1AF0C69-8D1D-4202-A761-DC04D0AC0333}"/>
    <hyperlink ref="F5" r:id="rId2" display="cve@mitre.org/cve@cert.org.tw" xr:uid="{3815A31E-518C-42FA-800E-E76DEAB7866C}"/>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21F2E-F8A2-47BC-B51D-B3F85C19A69E}">
  <dimension ref="B2:N59"/>
  <sheetViews>
    <sheetView zoomScale="30" zoomScaleNormal="30" workbookViewId="0">
      <selection activeCell="I4" sqref="I4"/>
    </sheetView>
  </sheetViews>
  <sheetFormatPr baseColWidth="10" defaultRowHeight="15" x14ac:dyDescent="0.25"/>
  <cols>
    <col min="2" max="2" width="134.42578125" customWidth="1"/>
    <col min="3" max="3" width="113.5703125" customWidth="1"/>
    <col min="4" max="4" width="141" customWidth="1"/>
    <col min="5" max="5" width="77.28515625" customWidth="1"/>
    <col min="6" max="6" width="62.85546875" customWidth="1"/>
    <col min="7" max="7" width="84.85546875" customWidth="1"/>
    <col min="8" max="8" width="87.28515625" customWidth="1"/>
    <col min="9" max="9" width="57.5703125" customWidth="1"/>
    <col min="10" max="10" width="40.28515625" customWidth="1"/>
    <col min="11" max="11" width="45.42578125" customWidth="1"/>
    <col min="12" max="12" width="40.28515625" customWidth="1"/>
    <col min="13" max="13" width="50.85546875" customWidth="1"/>
    <col min="14" max="14" width="49.140625" customWidth="1"/>
  </cols>
  <sheetData>
    <row r="2" spans="2:8" ht="15.75" thickBot="1" x14ac:dyDescent="0.3"/>
    <row r="3" spans="2:8" ht="24" thickBot="1" x14ac:dyDescent="0.4">
      <c r="B3" s="35" t="s">
        <v>0</v>
      </c>
      <c r="C3" s="36" t="s">
        <v>1</v>
      </c>
      <c r="D3" s="36" t="s">
        <v>2</v>
      </c>
      <c r="E3" s="36" t="s">
        <v>3</v>
      </c>
      <c r="F3" s="36" t="s">
        <v>40</v>
      </c>
      <c r="G3" s="36" t="s">
        <v>4</v>
      </c>
      <c r="H3" s="37" t="s">
        <v>41</v>
      </c>
    </row>
    <row r="4" spans="2:8" ht="351" customHeight="1" thickTop="1" thickBot="1" x14ac:dyDescent="0.3">
      <c r="B4" s="100" t="s">
        <v>107</v>
      </c>
      <c r="C4" s="101" t="s">
        <v>108</v>
      </c>
      <c r="D4" s="102" t="s">
        <v>109</v>
      </c>
      <c r="E4" s="103" t="s">
        <v>7</v>
      </c>
      <c r="F4" s="104" t="s">
        <v>99</v>
      </c>
      <c r="G4" s="95" t="s">
        <v>110</v>
      </c>
      <c r="H4" s="230" t="s">
        <v>151</v>
      </c>
    </row>
    <row r="5" spans="2:8" ht="322.5" customHeight="1" thickTop="1" thickBot="1" x14ac:dyDescent="0.3">
      <c r="B5" s="100" t="s">
        <v>132</v>
      </c>
      <c r="C5" s="101" t="s">
        <v>133</v>
      </c>
      <c r="D5" s="102" t="s">
        <v>134</v>
      </c>
      <c r="E5" s="103" t="s">
        <v>7</v>
      </c>
      <c r="F5" s="104" t="s">
        <v>99</v>
      </c>
      <c r="G5" s="49" t="s">
        <v>152</v>
      </c>
      <c r="H5" s="231"/>
    </row>
    <row r="6" spans="2:8" ht="15.75" thickTop="1" x14ac:dyDescent="0.25"/>
    <row r="8" spans="2:8" ht="15.75" thickBot="1" x14ac:dyDescent="0.3"/>
    <row r="9" spans="2:8" ht="24.75" thickTop="1" thickBot="1" x14ac:dyDescent="0.3">
      <c r="B9" s="218" t="s">
        <v>35</v>
      </c>
      <c r="C9" s="219"/>
      <c r="D9" s="220"/>
    </row>
    <row r="10" spans="2:8" ht="20.25" thickTop="1" thickBot="1" x14ac:dyDescent="0.3">
      <c r="B10" s="4"/>
      <c r="C10" s="4"/>
      <c r="D10" s="5"/>
    </row>
    <row r="11" spans="2:8" ht="21.75" thickBot="1" x14ac:dyDescent="0.4">
      <c r="B11" s="6" t="s">
        <v>8</v>
      </c>
      <c r="C11" s="7" t="s">
        <v>55</v>
      </c>
      <c r="D11" s="8"/>
    </row>
    <row r="12" spans="2:8" ht="224.25" customHeight="1" thickBot="1" x14ac:dyDescent="0.4">
      <c r="B12" s="10" t="s">
        <v>9</v>
      </c>
      <c r="C12" s="11" t="s">
        <v>146</v>
      </c>
      <c r="D12" s="9"/>
    </row>
    <row r="13" spans="2:8" ht="207.75" customHeight="1" thickBot="1" x14ac:dyDescent="0.3">
      <c r="B13" s="42" t="s">
        <v>48</v>
      </c>
      <c r="C13" s="11" t="s">
        <v>147</v>
      </c>
    </row>
    <row r="19" spans="2:4" ht="15.75" thickBot="1" x14ac:dyDescent="0.3"/>
    <row r="20" spans="2:4" ht="95.25" customHeight="1" thickBot="1" x14ac:dyDescent="0.3">
      <c r="B20" s="50" t="s">
        <v>148</v>
      </c>
      <c r="C20" s="51" t="s">
        <v>10</v>
      </c>
      <c r="D20" s="52" t="s">
        <v>102</v>
      </c>
    </row>
    <row r="21" spans="2:4" ht="23.25" x14ac:dyDescent="0.25">
      <c r="B21" s="62" t="s">
        <v>99</v>
      </c>
      <c r="C21" s="63">
        <f>SUM(C22:C24)</f>
        <v>503</v>
      </c>
      <c r="D21" s="64">
        <f>(C21/(C$36/100))%</f>
        <v>0.67066666666666663</v>
      </c>
    </row>
    <row r="22" spans="2:4" ht="21" x14ac:dyDescent="0.25">
      <c r="B22" s="75" t="s">
        <v>99</v>
      </c>
      <c r="C22" s="66">
        <v>385</v>
      </c>
      <c r="D22" s="76">
        <f>(C22/(C$21/100))%</f>
        <v>0.76540755467196819</v>
      </c>
    </row>
    <row r="23" spans="2:4" ht="21" x14ac:dyDescent="0.25">
      <c r="B23" s="75" t="s">
        <v>136</v>
      </c>
      <c r="C23" s="66">
        <v>27</v>
      </c>
      <c r="D23" s="76">
        <f t="shared" ref="D23:D24" si="0">(C23/(C$21/100))%</f>
        <v>5.3677932405566599E-2</v>
      </c>
    </row>
    <row r="24" spans="2:4" ht="21" x14ac:dyDescent="0.25">
      <c r="B24" s="75" t="s">
        <v>106</v>
      </c>
      <c r="C24" s="66">
        <v>91</v>
      </c>
      <c r="D24" s="76">
        <f t="shared" si="0"/>
        <v>0.18091451292246521</v>
      </c>
    </row>
    <row r="25" spans="2:4" ht="23.25" x14ac:dyDescent="0.25">
      <c r="B25" s="59" t="s">
        <v>100</v>
      </c>
      <c r="C25" s="60">
        <f>SUM(C26:C28)</f>
        <v>146</v>
      </c>
      <c r="D25" s="61">
        <f>(C25/(C$36/100))%</f>
        <v>0.19466666666666665</v>
      </c>
    </row>
    <row r="26" spans="2:4" ht="21" x14ac:dyDescent="0.25">
      <c r="B26" s="75" t="s">
        <v>99</v>
      </c>
      <c r="C26" s="66">
        <v>3</v>
      </c>
      <c r="D26" s="77">
        <f>(C26/(C$25/100))%</f>
        <v>2.0547945205479454E-2</v>
      </c>
    </row>
    <row r="27" spans="2:4" ht="21" x14ac:dyDescent="0.25">
      <c r="B27" s="75" t="s">
        <v>136</v>
      </c>
      <c r="C27" s="66">
        <v>65</v>
      </c>
      <c r="D27" s="77">
        <f t="shared" ref="D27:D28" si="1">(C27/(C$25/100))%</f>
        <v>0.4452054794520548</v>
      </c>
    </row>
    <row r="28" spans="2:4" ht="21" x14ac:dyDescent="0.25">
      <c r="B28" s="75" t="s">
        <v>106</v>
      </c>
      <c r="C28" s="66">
        <v>78</v>
      </c>
      <c r="D28" s="77">
        <f t="shared" si="1"/>
        <v>0.53424657534246578</v>
      </c>
    </row>
    <row r="29" spans="2:4" ht="23.25" x14ac:dyDescent="0.25">
      <c r="B29" s="59" t="s">
        <v>101</v>
      </c>
      <c r="C29" s="60">
        <f>SUM(C30:C32)</f>
        <v>101</v>
      </c>
      <c r="D29" s="61">
        <f>(C29/(C$36/100))%</f>
        <v>0.13466666666666666</v>
      </c>
    </row>
    <row r="30" spans="2:4" ht="21" x14ac:dyDescent="0.25">
      <c r="B30" s="75" t="s">
        <v>99</v>
      </c>
      <c r="C30" s="66">
        <v>41</v>
      </c>
      <c r="D30" s="77">
        <f>(C30/(C$29/100))%</f>
        <v>0.40594059405940591</v>
      </c>
    </row>
    <row r="31" spans="2:4" ht="21" x14ac:dyDescent="0.25">
      <c r="B31" s="75" t="s">
        <v>136</v>
      </c>
      <c r="C31" s="66">
        <v>18</v>
      </c>
      <c r="D31" s="77">
        <f t="shared" ref="D31:D32" si="2">(C31/(C$29/100))%</f>
        <v>0.17821782178217824</v>
      </c>
    </row>
    <row r="32" spans="2:4" ht="21" x14ac:dyDescent="0.25">
      <c r="B32" s="75" t="s">
        <v>106</v>
      </c>
      <c r="C32" s="66">
        <v>42</v>
      </c>
      <c r="D32" s="77">
        <f t="shared" si="2"/>
        <v>0.41584158415841588</v>
      </c>
    </row>
    <row r="33" spans="2:5" ht="24" thickBot="1" x14ac:dyDescent="0.3">
      <c r="B33" s="70" t="s">
        <v>99</v>
      </c>
      <c r="C33" s="70">
        <f>C22+C26+C30</f>
        <v>429</v>
      </c>
      <c r="D33" s="71">
        <f>(C33/(C$36/100))%</f>
        <v>0.57200000000000006</v>
      </c>
      <c r="E33" s="69"/>
    </row>
    <row r="34" spans="2:5" ht="24" thickBot="1" x14ac:dyDescent="0.3">
      <c r="B34" s="70" t="s">
        <v>100</v>
      </c>
      <c r="C34" s="70">
        <f>C23+C27+C31</f>
        <v>110</v>
      </c>
      <c r="D34" s="71">
        <f>(C34/(C$36/100))%</f>
        <v>0.14666666666666667</v>
      </c>
      <c r="E34" s="69"/>
    </row>
    <row r="35" spans="2:5" ht="24" thickBot="1" x14ac:dyDescent="0.3">
      <c r="B35" s="70" t="s">
        <v>106</v>
      </c>
      <c r="C35" s="70">
        <f>C24+C28+C32</f>
        <v>211</v>
      </c>
      <c r="D35" s="71">
        <f>(C35/(C$36/100))%</f>
        <v>0.28133333333333332</v>
      </c>
      <c r="E35" s="69"/>
    </row>
    <row r="36" spans="2:5" ht="29.25" thickBot="1" x14ac:dyDescent="0.3">
      <c r="B36" s="72" t="s">
        <v>29</v>
      </c>
      <c r="C36" s="73">
        <f>C21+C25+C29</f>
        <v>750</v>
      </c>
      <c r="D36" s="74">
        <f>D21+D25+D29</f>
        <v>1</v>
      </c>
    </row>
    <row r="44" spans="2:5" ht="15.75" thickBot="1" x14ac:dyDescent="0.3"/>
    <row r="45" spans="2:5" ht="63" customHeight="1" thickBot="1" x14ac:dyDescent="0.3">
      <c r="B45" s="214" t="s">
        <v>149</v>
      </c>
      <c r="C45" s="215"/>
    </row>
    <row r="46" spans="2:5" ht="24" thickBot="1" x14ac:dyDescent="0.4">
      <c r="B46" s="56"/>
      <c r="C46" s="56"/>
    </row>
    <row r="47" spans="2:5" ht="21.75" thickBot="1" x14ac:dyDescent="0.3">
      <c r="B47" s="57" t="s">
        <v>8</v>
      </c>
      <c r="C47" s="7" t="s">
        <v>55</v>
      </c>
    </row>
    <row r="48" spans="2:5" ht="207.75" customHeight="1" thickBot="1" x14ac:dyDescent="0.3">
      <c r="B48" s="58" t="s">
        <v>9</v>
      </c>
      <c r="C48" s="11" t="s">
        <v>146</v>
      </c>
      <c r="E48" s="69"/>
    </row>
    <row r="49" spans="2:14" ht="174" customHeight="1" thickBot="1" x14ac:dyDescent="0.3">
      <c r="B49" s="42" t="s">
        <v>48</v>
      </c>
      <c r="C49" s="43" t="s">
        <v>153</v>
      </c>
    </row>
    <row r="52" spans="2:14" ht="15.75" thickBot="1" x14ac:dyDescent="0.3"/>
    <row r="53" spans="2:14" ht="24" thickBot="1" x14ac:dyDescent="0.4">
      <c r="B53" s="23" t="s">
        <v>150</v>
      </c>
      <c r="C53" s="232" t="s">
        <v>105</v>
      </c>
      <c r="D53" s="233"/>
      <c r="E53" s="234"/>
      <c r="F53" s="91"/>
      <c r="G53" s="79"/>
      <c r="H53" s="79"/>
      <c r="I53" s="79"/>
      <c r="J53" s="79"/>
      <c r="K53" s="79"/>
      <c r="L53" s="79"/>
      <c r="M53" s="79"/>
      <c r="N53" s="79"/>
    </row>
    <row r="54" spans="2:14" ht="24" thickBot="1" x14ac:dyDescent="0.3">
      <c r="C54" s="235" t="s">
        <v>36</v>
      </c>
      <c r="D54" s="233"/>
      <c r="E54" s="234"/>
      <c r="F54" s="92"/>
      <c r="G54" s="80"/>
      <c r="H54" s="80"/>
      <c r="I54" s="80"/>
      <c r="J54" s="80"/>
      <c r="K54" s="80"/>
      <c r="L54" s="80"/>
      <c r="M54" s="80"/>
      <c r="N54" s="80"/>
    </row>
    <row r="55" spans="2:14" ht="24" thickBot="1" x14ac:dyDescent="0.3">
      <c r="C55" s="81" t="s">
        <v>99</v>
      </c>
      <c r="D55" s="82" t="s">
        <v>100</v>
      </c>
      <c r="E55" s="83" t="s">
        <v>106</v>
      </c>
    </row>
    <row r="56" spans="2:14" ht="21" x14ac:dyDescent="0.25">
      <c r="B56" s="88" t="s">
        <v>99</v>
      </c>
      <c r="C56" s="84">
        <f>(C22/(C$36/100))%</f>
        <v>0.51333333333333331</v>
      </c>
      <c r="D56" s="25">
        <f>(C26/(C$36/100))%</f>
        <v>4.0000000000000001E-3</v>
      </c>
      <c r="E56" s="85">
        <f>(C30/(C$36/100))%</f>
        <v>5.4666666666666669E-2</v>
      </c>
    </row>
    <row r="57" spans="2:14" ht="21" x14ac:dyDescent="0.25">
      <c r="B57" s="89" t="s">
        <v>100</v>
      </c>
      <c r="C57" s="84">
        <f>(C23/(C$36/100))%</f>
        <v>3.6000000000000004E-2</v>
      </c>
      <c r="D57" s="25">
        <f>(C27/(C$36/100))%</f>
        <v>8.6666666666666656E-2</v>
      </c>
      <c r="E57" s="85">
        <f>(C31/(C$36/100))%</f>
        <v>2.4E-2</v>
      </c>
    </row>
    <row r="58" spans="2:14" ht="21.75" thickBot="1" x14ac:dyDescent="0.3">
      <c r="B58" s="89" t="s">
        <v>106</v>
      </c>
      <c r="C58" s="84">
        <f>(C24/(C$36/100))%</f>
        <v>0.12133333333333333</v>
      </c>
      <c r="D58" s="25">
        <f>(C28/(C$36/100))%</f>
        <v>0.10400000000000001</v>
      </c>
      <c r="E58" s="85">
        <f>(C32/(C$36/100))%</f>
        <v>5.5999999999999994E-2</v>
      </c>
    </row>
    <row r="59" spans="2:14" ht="24" thickBot="1" x14ac:dyDescent="0.3">
      <c r="B59" s="90" t="s">
        <v>37</v>
      </c>
      <c r="C59" s="86">
        <f>SUM(C56:C58)</f>
        <v>0.67066666666666663</v>
      </c>
      <c r="D59" s="28">
        <f>SUM(D56:D58)</f>
        <v>0.19466666666666665</v>
      </c>
      <c r="E59" s="87">
        <f>SUM(E56:E58)</f>
        <v>0.13466666666666666</v>
      </c>
    </row>
  </sheetData>
  <mergeCells count="5">
    <mergeCell ref="H4:H5"/>
    <mergeCell ref="B9:D9"/>
    <mergeCell ref="B45:C45"/>
    <mergeCell ref="C53:E53"/>
    <mergeCell ref="C54:E54"/>
  </mergeCells>
  <dataValidations count="1">
    <dataValidation type="list" allowBlank="1" showInputMessage="1" showErrorMessage="1" promptTitle="VALORES POSIBLES ASIGNADOR IOT" sqref="F4:F5" xr:uid="{67DB76F2-786A-4BEA-9EB6-4D609CAB4EB9}">
      <formula1>"ALTO,BAJO,NINGUNO"</formula1>
    </dataValidation>
  </dataValidations>
  <hyperlinks>
    <hyperlink ref="F4" r:id="rId1" display="cve@mitre.org/cve@cert.org.tw" xr:uid="{497F7080-64FC-41F3-A9F6-84A6B601169E}"/>
    <hyperlink ref="F5" r:id="rId2" display="cve@mitre.org/cve@cert.org.tw" xr:uid="{1CB150FE-6B1E-4A67-9E7A-13EEAB6200CC}"/>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35</vt:i4>
      </vt:variant>
    </vt:vector>
  </HeadingPairs>
  <TitlesOfParts>
    <vt:vector size="35" baseType="lpstr">
      <vt:lpstr>name_created</vt:lpstr>
      <vt:lpstr>name_modified</vt:lpstr>
      <vt:lpstr>name_risklevel</vt:lpstr>
      <vt:lpstr>privreq_risklevel</vt:lpstr>
      <vt:lpstr>confidentiality_risklevel</vt:lpstr>
      <vt:lpstr>integrity_risklevel</vt:lpstr>
      <vt:lpstr>availability_risklevel</vt:lpstr>
      <vt:lpstr>confidentiality_integrity</vt:lpstr>
      <vt:lpstr>confidentiality_availability</vt:lpstr>
      <vt:lpstr>integrity_availability</vt:lpstr>
      <vt:lpstr>integrity_confidentiality</vt:lpstr>
      <vt:lpstr>availability_confidentiality</vt:lpstr>
      <vt:lpstr>availability_integrity</vt:lpstr>
      <vt:lpstr>accesscomplexity_risklevel</vt:lpstr>
      <vt:lpstr>accessvector_accesscomplexity</vt:lpstr>
      <vt:lpstr>privileges_userinteraction</vt:lpstr>
      <vt:lpstr>name_confidentiality</vt:lpstr>
      <vt:lpstr>name_integrity</vt:lpstr>
      <vt:lpstr>name_availability</vt:lpstr>
      <vt:lpstr>name_accesscomplexity</vt:lpstr>
      <vt:lpstr>accesscomplexity_confidentialit</vt:lpstr>
      <vt:lpstr>accesscomplexity_integrity</vt:lpstr>
      <vt:lpstr>accesscomplexity_availability</vt:lpstr>
      <vt:lpstr>consequences_availability</vt:lpstr>
      <vt:lpstr>consequences_integrity</vt:lpstr>
      <vt:lpstr>consequences_confidentiality</vt:lpstr>
      <vt:lpstr>name_consequences</vt:lpstr>
      <vt:lpstr>temporalscore_risklevel</vt:lpstr>
      <vt:lpstr>temporalscore_remediationlevel</vt:lpstr>
      <vt:lpstr>temporalscore_confidence</vt:lpstr>
      <vt:lpstr>temporalscore_exploitability</vt:lpstr>
      <vt:lpstr>accessvector_risklevel</vt:lpstr>
      <vt:lpstr>userinteraction_risklevel</vt:lpstr>
      <vt:lpstr>scope_risklevel</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TORREJON DEL VISO, IVAN</dc:creator>
  <cp:lastModifiedBy>TORREJON DEL VISO, IVAN</cp:lastModifiedBy>
  <dcterms:created xsi:type="dcterms:W3CDTF">2023-08-11T15:41:26Z</dcterms:created>
  <dcterms:modified xsi:type="dcterms:W3CDTF">2023-09-06T08:47:07Z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2023-09-06T08:47:07Z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8e98da44-9a2c-4431-9dfe-c72be33d1220</vt:lpwstr>
  </property>
  <property fmtid="{D5CDD505-2E9C-101B-9397-08002B2CF9AE}" pid="8" name="MSIP_Label_019c027e-33b7-45fc-a572-8ffa5d09ec36_ContentBits">
    <vt:lpwstr>2</vt:lpwstr>
  </property>
</Properties>
</file>