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Página1" sheetId="1" r:id="rId1"/>
  </sheets>
  <calcPr calcId="124519"/>
  <fileRecoveryPr repairLoad="1"/>
</workbook>
</file>

<file path=xl/calcChain.xml><?xml version="1.0" encoding="utf-8"?>
<calcChain xmlns="http://schemas.openxmlformats.org/spreadsheetml/2006/main">
  <c r="B34" i="1"/>
  <c r="F30" s="1"/>
  <c r="E31"/>
  <c r="F31" s="1"/>
  <c r="E30"/>
  <c r="F29"/>
  <c r="E29"/>
  <c r="E28"/>
  <c r="F27"/>
  <c r="E27"/>
  <c r="E26"/>
  <c r="F25"/>
  <c r="E25"/>
  <c r="E24"/>
  <c r="F23"/>
  <c r="E23"/>
  <c r="E22"/>
  <c r="F21"/>
  <c r="E21"/>
  <c r="E20"/>
  <c r="E19"/>
  <c r="F19" s="1"/>
  <c r="E18"/>
  <c r="F17"/>
  <c r="E17"/>
  <c r="E16"/>
  <c r="F16" s="1"/>
  <c r="F15"/>
  <c r="E15"/>
  <c r="E14"/>
  <c r="F14" s="1"/>
  <c r="F13"/>
  <c r="E13"/>
  <c r="E12"/>
  <c r="F12" s="1"/>
  <c r="F11"/>
  <c r="E11"/>
  <c r="E10"/>
  <c r="F10" s="1"/>
  <c r="F9"/>
  <c r="E9"/>
  <c r="E8"/>
  <c r="F8" s="1"/>
  <c r="F7"/>
  <c r="E7"/>
  <c r="E6"/>
  <c r="F6" s="1"/>
  <c r="F5"/>
  <c r="E5"/>
  <c r="E4"/>
  <c r="F4" s="1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F3"/>
  <c r="E3"/>
  <c r="F18" l="1"/>
  <c r="F20"/>
  <c r="F22"/>
  <c r="F24"/>
  <c r="F26"/>
  <c r="F28"/>
</calcChain>
</file>

<file path=xl/sharedStrings.xml><?xml version="1.0" encoding="utf-8"?>
<sst xmlns="http://schemas.openxmlformats.org/spreadsheetml/2006/main" count="37" uniqueCount="37">
  <si>
    <t>Tarefas</t>
  </si>
  <si>
    <t>complexidade</t>
  </si>
  <si>
    <t>horas (ideais)</t>
  </si>
  <si>
    <t>horas (reais)</t>
  </si>
  <si>
    <t>complexidade (restante)</t>
  </si>
  <si>
    <t>complexidade(total) - complexidade (restante)</t>
  </si>
  <si>
    <t>Escolher a base de dados</t>
  </si>
  <si>
    <t>Formular perguntas</t>
  </si>
  <si>
    <t>Filtrar as perguntas</t>
  </si>
  <si>
    <t>Definir colunas necessárias para responder as perguntas</t>
  </si>
  <si>
    <t>Definir chaves primárias</t>
  </si>
  <si>
    <t>Definir chaves estrangeiras</t>
  </si>
  <si>
    <t>Fazer DBdiagram do banco</t>
  </si>
  <si>
    <t>Modelar o banco em função do DBDiagram</t>
  </si>
  <si>
    <t xml:space="preserve">
Transformar coluna XML em dados CSV</t>
  </si>
  <si>
    <t>Importar os dados</t>
  </si>
  <si>
    <t>Quantos gols foram feitos em cada liga?</t>
  </si>
  <si>
    <t>Quantos gols foram feitos em cada liga por cada time?</t>
  </si>
  <si>
    <t>Qual o nome do jogador que marcou mais gols em cada liga?</t>
  </si>
  <si>
    <t>Qual a idade média de jogadores de cada time?</t>
  </si>
  <si>
    <t>Quantos cartões amarelos foram dados em cada liga?</t>
  </si>
  <si>
    <t>Quantos cartões vermelhos foram dados em cada liga?</t>
  </si>
  <si>
    <t>Quantos cartões cada time recebeu em cada liga?</t>
  </si>
  <si>
    <t>% de gols feitos dos jogadores abaixo de 26 anos?</t>
  </si>
  <si>
    <t>% de gols feitos dos jogadores acima de 27 anos?</t>
  </si>
  <si>
    <t>O time, nome e o potencial dos 5 melhores jogadores de cada uma das ligas?</t>
  </si>
  <si>
    <t>Quantidade de jogos por liga?</t>
  </si>
  <si>
    <t>Qual a idade media dos jogadores para cada season?</t>
  </si>
  <si>
    <t>Quantidade de jogadores com velocidade, entre outras característica acima da média?</t>
  </si>
  <si>
    <t>Quantidade de titulos por time?</t>
  </si>
  <si>
    <t>Artilheiros ?</t>
  </si>
  <si>
    <t>Qual a média de faltas por jogo?</t>
  </si>
  <si>
    <t>Processar dados com a metabase</t>
  </si>
  <si>
    <t>Revisão projeto</t>
  </si>
  <si>
    <t>Desenvolver apresentação</t>
  </si>
  <si>
    <t>TOTAL</t>
  </si>
  <si>
    <t>Início projeto</t>
  </si>
</sst>
</file>

<file path=xl/styles.xml><?xml version="1.0" encoding="utf-8"?>
<styleSheet xmlns="http://schemas.openxmlformats.org/spreadsheetml/2006/main">
  <fonts count="2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BURNDOWN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Curva teórica</c:v>
          </c:tx>
          <c:marker>
            <c:symbol val="none"/>
          </c:marker>
          <c:xVal>
            <c:numRef>
              <c:f>Página1!$C$2:$C$31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25</c:v>
                </c:pt>
                <c:pt idx="3">
                  <c:v>29</c:v>
                </c:pt>
                <c:pt idx="4">
                  <c:v>33</c:v>
                </c:pt>
                <c:pt idx="5">
                  <c:v>37</c:v>
                </c:pt>
                <c:pt idx="6">
                  <c:v>41</c:v>
                </c:pt>
                <c:pt idx="7">
                  <c:v>53</c:v>
                </c:pt>
                <c:pt idx="8">
                  <c:v>101</c:v>
                </c:pt>
                <c:pt idx="9">
                  <c:v>125</c:v>
                </c:pt>
                <c:pt idx="10">
                  <c:v>129</c:v>
                </c:pt>
                <c:pt idx="11">
                  <c:v>130</c:v>
                </c:pt>
                <c:pt idx="12">
                  <c:v>132</c:v>
                </c:pt>
                <c:pt idx="13">
                  <c:v>134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161</c:v>
                </c:pt>
                <c:pt idx="19">
                  <c:v>173</c:v>
                </c:pt>
                <c:pt idx="20">
                  <c:v>197</c:v>
                </c:pt>
                <c:pt idx="21">
                  <c:v>200</c:v>
                </c:pt>
                <c:pt idx="22">
                  <c:v>212</c:v>
                </c:pt>
                <c:pt idx="23">
                  <c:v>224</c:v>
                </c:pt>
                <c:pt idx="24">
                  <c:v>284</c:v>
                </c:pt>
                <c:pt idx="25">
                  <c:v>308</c:v>
                </c:pt>
                <c:pt idx="26">
                  <c:v>311</c:v>
                </c:pt>
                <c:pt idx="27">
                  <c:v>323</c:v>
                </c:pt>
                <c:pt idx="28">
                  <c:v>335</c:v>
                </c:pt>
                <c:pt idx="29">
                  <c:v>360</c:v>
                </c:pt>
              </c:numCache>
            </c:numRef>
          </c:xVal>
          <c:yVal>
            <c:numRef>
              <c:f>Página1!$F$2:$F$31</c:f>
              <c:numCache>
                <c:formatCode>General</c:formatCode>
                <c:ptCount val="30"/>
                <c:pt idx="0">
                  <c:v>619</c:v>
                </c:pt>
                <c:pt idx="1">
                  <c:v>616</c:v>
                </c:pt>
                <c:pt idx="2">
                  <c:v>608</c:v>
                </c:pt>
                <c:pt idx="3">
                  <c:v>603</c:v>
                </c:pt>
                <c:pt idx="4">
                  <c:v>583</c:v>
                </c:pt>
                <c:pt idx="5">
                  <c:v>575</c:v>
                </c:pt>
                <c:pt idx="6">
                  <c:v>555</c:v>
                </c:pt>
                <c:pt idx="7">
                  <c:v>547</c:v>
                </c:pt>
                <c:pt idx="8">
                  <c:v>538</c:v>
                </c:pt>
                <c:pt idx="9">
                  <c:v>498</c:v>
                </c:pt>
                <c:pt idx="10">
                  <c:v>398</c:v>
                </c:pt>
                <c:pt idx="11">
                  <c:v>395</c:v>
                </c:pt>
                <c:pt idx="12">
                  <c:v>387</c:v>
                </c:pt>
                <c:pt idx="13">
                  <c:v>379</c:v>
                </c:pt>
                <c:pt idx="14">
                  <c:v>359</c:v>
                </c:pt>
                <c:pt idx="15">
                  <c:v>356</c:v>
                </c:pt>
                <c:pt idx="16">
                  <c:v>353</c:v>
                </c:pt>
                <c:pt idx="17">
                  <c:v>350</c:v>
                </c:pt>
                <c:pt idx="18">
                  <c:v>330</c:v>
                </c:pt>
                <c:pt idx="19">
                  <c:v>310</c:v>
                </c:pt>
                <c:pt idx="20">
                  <c:v>270</c:v>
                </c:pt>
                <c:pt idx="21">
                  <c:v>265</c:v>
                </c:pt>
                <c:pt idx="22">
                  <c:v>245</c:v>
                </c:pt>
                <c:pt idx="23">
                  <c:v>225</c:v>
                </c:pt>
                <c:pt idx="24">
                  <c:v>125</c:v>
                </c:pt>
                <c:pt idx="25">
                  <c:v>85</c:v>
                </c:pt>
                <c:pt idx="26">
                  <c:v>80</c:v>
                </c:pt>
                <c:pt idx="27">
                  <c:v>60</c:v>
                </c:pt>
                <c:pt idx="28">
                  <c:v>40</c:v>
                </c:pt>
                <c:pt idx="2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Curva prática</c:v>
          </c:tx>
          <c:marker>
            <c:symbol val="none"/>
          </c:marker>
          <c:xVal>
            <c:numRef>
              <c:f>Página1!$D$2:$D$31</c:f>
              <c:numCache>
                <c:formatCode>General</c:formatCode>
                <c:ptCount val="30"/>
                <c:pt idx="0">
                  <c:v>0</c:v>
                </c:pt>
                <c:pt idx="1">
                  <c:v>28</c:v>
                </c:pt>
                <c:pt idx="2">
                  <c:v>36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50</c:v>
                </c:pt>
                <c:pt idx="7">
                  <c:v>51</c:v>
                </c:pt>
                <c:pt idx="8">
                  <c:v>99</c:v>
                </c:pt>
                <c:pt idx="9">
                  <c:v>135</c:v>
                </c:pt>
                <c:pt idx="10">
                  <c:v>138</c:v>
                </c:pt>
                <c:pt idx="11">
                  <c:v>139</c:v>
                </c:pt>
                <c:pt idx="12">
                  <c:v>141</c:v>
                </c:pt>
                <c:pt idx="13">
                  <c:v>142</c:v>
                </c:pt>
                <c:pt idx="14">
                  <c:v>146</c:v>
                </c:pt>
                <c:pt idx="15">
                  <c:v>147</c:v>
                </c:pt>
                <c:pt idx="16">
                  <c:v>148</c:v>
                </c:pt>
                <c:pt idx="17">
                  <c:v>149</c:v>
                </c:pt>
                <c:pt idx="18">
                  <c:v>153</c:v>
                </c:pt>
                <c:pt idx="19">
                  <c:v>157</c:v>
                </c:pt>
                <c:pt idx="20">
                  <c:v>163</c:v>
                </c:pt>
                <c:pt idx="21">
                  <c:v>164</c:v>
                </c:pt>
                <c:pt idx="22">
                  <c:v>168</c:v>
                </c:pt>
                <c:pt idx="23">
                  <c:v>172</c:v>
                </c:pt>
                <c:pt idx="24">
                  <c:v>192</c:v>
                </c:pt>
                <c:pt idx="25">
                  <c:v>200</c:v>
                </c:pt>
                <c:pt idx="26">
                  <c:v>201</c:v>
                </c:pt>
                <c:pt idx="27">
                  <c:v>249</c:v>
                </c:pt>
                <c:pt idx="28">
                  <c:v>297</c:v>
                </c:pt>
                <c:pt idx="29">
                  <c:v>321</c:v>
                </c:pt>
              </c:numCache>
            </c:numRef>
          </c:xVal>
          <c:yVal>
            <c:numRef>
              <c:f>Página1!$F$2:$F$31</c:f>
              <c:numCache>
                <c:formatCode>General</c:formatCode>
                <c:ptCount val="30"/>
                <c:pt idx="0">
                  <c:v>619</c:v>
                </c:pt>
                <c:pt idx="1">
                  <c:v>616</c:v>
                </c:pt>
                <c:pt idx="2">
                  <c:v>608</c:v>
                </c:pt>
                <c:pt idx="3">
                  <c:v>603</c:v>
                </c:pt>
                <c:pt idx="4">
                  <c:v>583</c:v>
                </c:pt>
                <c:pt idx="5">
                  <c:v>575</c:v>
                </c:pt>
                <c:pt idx="6">
                  <c:v>555</c:v>
                </c:pt>
                <c:pt idx="7">
                  <c:v>547</c:v>
                </c:pt>
                <c:pt idx="8">
                  <c:v>538</c:v>
                </c:pt>
                <c:pt idx="9">
                  <c:v>498</c:v>
                </c:pt>
                <c:pt idx="10">
                  <c:v>398</c:v>
                </c:pt>
                <c:pt idx="11">
                  <c:v>395</c:v>
                </c:pt>
                <c:pt idx="12">
                  <c:v>387</c:v>
                </c:pt>
                <c:pt idx="13">
                  <c:v>379</c:v>
                </c:pt>
                <c:pt idx="14">
                  <c:v>359</c:v>
                </c:pt>
                <c:pt idx="15">
                  <c:v>356</c:v>
                </c:pt>
                <c:pt idx="16">
                  <c:v>353</c:v>
                </c:pt>
                <c:pt idx="17">
                  <c:v>350</c:v>
                </c:pt>
                <c:pt idx="18">
                  <c:v>330</c:v>
                </c:pt>
                <c:pt idx="19">
                  <c:v>310</c:v>
                </c:pt>
                <c:pt idx="20">
                  <c:v>270</c:v>
                </c:pt>
                <c:pt idx="21">
                  <c:v>265</c:v>
                </c:pt>
                <c:pt idx="22">
                  <c:v>245</c:v>
                </c:pt>
                <c:pt idx="23">
                  <c:v>225</c:v>
                </c:pt>
                <c:pt idx="24">
                  <c:v>125</c:v>
                </c:pt>
                <c:pt idx="25">
                  <c:v>85</c:v>
                </c:pt>
                <c:pt idx="26">
                  <c:v>80</c:v>
                </c:pt>
                <c:pt idx="27">
                  <c:v>60</c:v>
                </c:pt>
                <c:pt idx="28">
                  <c:v>40</c:v>
                </c:pt>
                <c:pt idx="29">
                  <c:v>0</c:v>
                </c:pt>
              </c:numCache>
            </c:numRef>
          </c:yVal>
          <c:smooth val="1"/>
        </c:ser>
        <c:axId val="36185600"/>
        <c:axId val="36178560"/>
      </c:scatterChart>
      <c:valAx>
        <c:axId val="36185600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</a:t>
                </a:r>
                <a:r>
                  <a:rPr lang="pt-BR" baseline="0"/>
                  <a:t> (h)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36178560"/>
        <c:crosses val="autoZero"/>
        <c:crossBetween val="midCat"/>
      </c:valAx>
      <c:valAx>
        <c:axId val="36178560"/>
        <c:scaling>
          <c:orientation val="minMax"/>
          <c:max val="7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complexidade histórias</a:t>
                </a:r>
                <a:r>
                  <a:rPr lang="pt-BR" baseline="0"/>
                  <a:t> (s/u)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crossAx val="36185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1552575</xdr:colOff>
      <xdr:row>6</xdr:row>
      <xdr:rowOff>114300</xdr:rowOff>
    </xdr:from>
    <xdr:to>
      <xdr:col>2</xdr:col>
      <xdr:colOff>323850</xdr:colOff>
      <xdr:row>22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34"/>
  <sheetViews>
    <sheetView tabSelected="1" workbookViewId="0">
      <selection activeCell="D25" sqref="D25"/>
    </sheetView>
  </sheetViews>
  <sheetFormatPr defaultColWidth="14.42578125" defaultRowHeight="15.75" customHeight="1"/>
  <cols>
    <col min="1" max="1" width="72.5703125" customWidth="1"/>
    <col min="3" max="3" width="20" customWidth="1"/>
    <col min="4" max="4" width="15" customWidth="1"/>
    <col min="5" max="5" width="21" customWidth="1"/>
    <col min="6" max="6" width="38.85546875" customWidth="1"/>
  </cols>
  <sheetData>
    <row r="1" spans="1: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2.75">
      <c r="A2" s="1" t="s">
        <v>36</v>
      </c>
      <c r="B2" s="1">
        <v>0</v>
      </c>
      <c r="C2" s="1">
        <v>0</v>
      </c>
      <c r="D2" s="1">
        <v>0</v>
      </c>
      <c r="E2" s="1">
        <v>0</v>
      </c>
      <c r="F2" s="1">
        <v>619</v>
      </c>
    </row>
    <row r="3" spans="1:6" ht="12.75">
      <c r="A3" s="1" t="s">
        <v>6</v>
      </c>
      <c r="B3" s="1">
        <v>3</v>
      </c>
      <c r="C3" s="1">
        <v>1</v>
      </c>
      <c r="D3" s="1">
        <v>28</v>
      </c>
      <c r="E3" s="2">
        <f>SUM(B3)</f>
        <v>3</v>
      </c>
      <c r="F3" s="2">
        <f t="shared" ref="F3:F31" si="0">$B$34-E3</f>
        <v>616</v>
      </c>
    </row>
    <row r="4" spans="1:6" ht="12.75">
      <c r="A4" s="1" t="s">
        <v>7</v>
      </c>
      <c r="B4" s="1">
        <v>8</v>
      </c>
      <c r="C4" s="1">
        <f>24+C3</f>
        <v>25</v>
      </c>
      <c r="D4" s="2">
        <f>D3+8</f>
        <v>36</v>
      </c>
      <c r="E4" s="2">
        <f>SUM(B3:B4)</f>
        <v>11</v>
      </c>
      <c r="F4" s="2">
        <f t="shared" si="0"/>
        <v>608</v>
      </c>
    </row>
    <row r="5" spans="1:6" ht="12.75">
      <c r="A5" s="1" t="s">
        <v>8</v>
      </c>
      <c r="B5" s="1">
        <v>5</v>
      </c>
      <c r="C5" s="2">
        <f t="shared" ref="C5:D5" si="1">C4+4</f>
        <v>29</v>
      </c>
      <c r="D5" s="2">
        <f t="shared" si="1"/>
        <v>40</v>
      </c>
      <c r="E5" s="2">
        <f>SUM(B3:B5)</f>
        <v>16</v>
      </c>
      <c r="F5" s="2">
        <f t="shared" si="0"/>
        <v>603</v>
      </c>
    </row>
    <row r="6" spans="1:6" ht="12.75">
      <c r="A6" s="1" t="s">
        <v>9</v>
      </c>
      <c r="B6" s="1">
        <v>20</v>
      </c>
      <c r="C6" s="2">
        <f t="shared" ref="C6:C8" si="2">C5+4</f>
        <v>33</v>
      </c>
      <c r="D6" s="2">
        <f t="shared" ref="D6:D7" si="3">D5+1</f>
        <v>41</v>
      </c>
      <c r="E6" s="2">
        <f>SUM(B3:B6)</f>
        <v>36</v>
      </c>
      <c r="F6" s="2">
        <f t="shared" si="0"/>
        <v>583</v>
      </c>
    </row>
    <row r="7" spans="1:6" ht="18" customHeight="1">
      <c r="A7" s="1" t="s">
        <v>10</v>
      </c>
      <c r="B7" s="1">
        <v>8</v>
      </c>
      <c r="C7" s="2">
        <f t="shared" si="2"/>
        <v>37</v>
      </c>
      <c r="D7" s="2">
        <f t="shared" si="3"/>
        <v>42</v>
      </c>
      <c r="E7" s="2">
        <f t="shared" ref="E7:E31" si="4">SUM($B$2:B7)</f>
        <v>44</v>
      </c>
      <c r="F7" s="2">
        <f t="shared" si="0"/>
        <v>575</v>
      </c>
    </row>
    <row r="8" spans="1:6" ht="18" customHeight="1">
      <c r="A8" s="1" t="s">
        <v>11</v>
      </c>
      <c r="B8" s="1">
        <v>20</v>
      </c>
      <c r="C8" s="2">
        <f t="shared" si="2"/>
        <v>41</v>
      </c>
      <c r="D8" s="2">
        <f>D7+8</f>
        <v>50</v>
      </c>
      <c r="E8" s="2">
        <f t="shared" si="4"/>
        <v>64</v>
      </c>
      <c r="F8" s="2">
        <f t="shared" si="0"/>
        <v>555</v>
      </c>
    </row>
    <row r="9" spans="1:6" ht="12.75">
      <c r="A9" s="1" t="s">
        <v>12</v>
      </c>
      <c r="B9" s="1">
        <v>8</v>
      </c>
      <c r="C9" s="2">
        <f>C8+12</f>
        <v>53</v>
      </c>
      <c r="D9" s="2">
        <f>D8+1</f>
        <v>51</v>
      </c>
      <c r="E9" s="2">
        <f t="shared" si="4"/>
        <v>72</v>
      </c>
      <c r="F9" s="2">
        <f t="shared" si="0"/>
        <v>547</v>
      </c>
    </row>
    <row r="10" spans="1:6" ht="12.75">
      <c r="A10" s="1" t="s">
        <v>13</v>
      </c>
      <c r="B10" s="1">
        <v>9</v>
      </c>
      <c r="C10" s="2">
        <f t="shared" ref="C10:D10" si="5">C9+48</f>
        <v>101</v>
      </c>
      <c r="D10" s="2">
        <f t="shared" si="5"/>
        <v>99</v>
      </c>
      <c r="E10" s="2">
        <f t="shared" si="4"/>
        <v>81</v>
      </c>
      <c r="F10" s="2">
        <f t="shared" si="0"/>
        <v>538</v>
      </c>
    </row>
    <row r="11" spans="1:6" ht="12.75">
      <c r="A11" s="1" t="s">
        <v>14</v>
      </c>
      <c r="B11" s="1">
        <v>40</v>
      </c>
      <c r="C11" s="2">
        <f>C10+24</f>
        <v>125</v>
      </c>
      <c r="D11" s="2">
        <f>D10+36</f>
        <v>135</v>
      </c>
      <c r="E11" s="2">
        <f t="shared" si="4"/>
        <v>121</v>
      </c>
      <c r="F11" s="2">
        <f t="shared" si="0"/>
        <v>498</v>
      </c>
    </row>
    <row r="12" spans="1:6" ht="12.75">
      <c r="A12" s="1" t="s">
        <v>15</v>
      </c>
      <c r="B12" s="1">
        <v>100</v>
      </c>
      <c r="C12" s="2">
        <f>C11+4</f>
        <v>129</v>
      </c>
      <c r="D12" s="2">
        <f>D11+3</f>
        <v>138</v>
      </c>
      <c r="E12" s="2">
        <f t="shared" si="4"/>
        <v>221</v>
      </c>
      <c r="F12" s="2">
        <f t="shared" si="0"/>
        <v>398</v>
      </c>
    </row>
    <row r="13" spans="1:6" ht="12.75">
      <c r="A13" s="1" t="s">
        <v>16</v>
      </c>
      <c r="B13" s="1">
        <v>3</v>
      </c>
      <c r="C13" s="2">
        <f t="shared" ref="C13:D13" si="6">C12+1</f>
        <v>130</v>
      </c>
      <c r="D13" s="2">
        <f t="shared" si="6"/>
        <v>139</v>
      </c>
      <c r="E13" s="2">
        <f t="shared" si="4"/>
        <v>224</v>
      </c>
      <c r="F13" s="2">
        <f t="shared" si="0"/>
        <v>395</v>
      </c>
    </row>
    <row r="14" spans="1:6" ht="12.75">
      <c r="A14" s="1" t="s">
        <v>17</v>
      </c>
      <c r="B14" s="1">
        <v>8</v>
      </c>
      <c r="C14" s="2">
        <f t="shared" ref="C14:D14" si="7">C13+2</f>
        <v>132</v>
      </c>
      <c r="D14" s="2">
        <f t="shared" si="7"/>
        <v>141</v>
      </c>
      <c r="E14" s="2">
        <f t="shared" si="4"/>
        <v>232</v>
      </c>
      <c r="F14" s="2">
        <f t="shared" si="0"/>
        <v>387</v>
      </c>
    </row>
    <row r="15" spans="1:6" ht="12.75">
      <c r="A15" s="1" t="s">
        <v>18</v>
      </c>
      <c r="B15" s="1">
        <v>8</v>
      </c>
      <c r="C15" s="2">
        <f>C14+2</f>
        <v>134</v>
      </c>
      <c r="D15" s="2">
        <f>D14+1</f>
        <v>142</v>
      </c>
      <c r="E15" s="2">
        <f t="shared" si="4"/>
        <v>240</v>
      </c>
      <c r="F15" s="2">
        <f t="shared" si="0"/>
        <v>379</v>
      </c>
    </row>
    <row r="16" spans="1:6" ht="12.75">
      <c r="A16" s="1" t="s">
        <v>19</v>
      </c>
      <c r="B16" s="1">
        <v>20</v>
      </c>
      <c r="C16" s="2">
        <f>C15+12</f>
        <v>146</v>
      </c>
      <c r="D16" s="2">
        <f>D15+4</f>
        <v>146</v>
      </c>
      <c r="E16" s="2">
        <f t="shared" si="4"/>
        <v>260</v>
      </c>
      <c r="F16" s="2">
        <f t="shared" si="0"/>
        <v>359</v>
      </c>
    </row>
    <row r="17" spans="1:6" ht="12.75">
      <c r="A17" s="1" t="s">
        <v>20</v>
      </c>
      <c r="B17" s="1">
        <v>3</v>
      </c>
      <c r="C17" s="2">
        <f t="shared" ref="C17:D17" si="8">C16+1</f>
        <v>147</v>
      </c>
      <c r="D17" s="2">
        <f t="shared" si="8"/>
        <v>147</v>
      </c>
      <c r="E17" s="2">
        <f t="shared" si="4"/>
        <v>263</v>
      </c>
      <c r="F17" s="2">
        <f t="shared" si="0"/>
        <v>356</v>
      </c>
    </row>
    <row r="18" spans="1:6" ht="12.75">
      <c r="A18" s="1" t="s">
        <v>21</v>
      </c>
      <c r="B18" s="1">
        <v>3</v>
      </c>
      <c r="C18" s="2">
        <f t="shared" ref="C18:D18" si="9">C17+1</f>
        <v>148</v>
      </c>
      <c r="D18" s="2">
        <f t="shared" si="9"/>
        <v>148</v>
      </c>
      <c r="E18" s="2">
        <f t="shared" si="4"/>
        <v>266</v>
      </c>
      <c r="F18" s="2">
        <f t="shared" si="0"/>
        <v>353</v>
      </c>
    </row>
    <row r="19" spans="1:6" ht="12.75">
      <c r="A19" s="1" t="s">
        <v>22</v>
      </c>
      <c r="B19" s="1">
        <v>3</v>
      </c>
      <c r="C19" s="2">
        <f t="shared" ref="C19:D19" si="10">C18+1</f>
        <v>149</v>
      </c>
      <c r="D19" s="2">
        <f t="shared" si="10"/>
        <v>149</v>
      </c>
      <c r="E19" s="2">
        <f t="shared" si="4"/>
        <v>269</v>
      </c>
      <c r="F19" s="2">
        <f t="shared" si="0"/>
        <v>350</v>
      </c>
    </row>
    <row r="20" spans="1:6" ht="12.75">
      <c r="A20" s="1" t="s">
        <v>23</v>
      </c>
      <c r="B20" s="1">
        <v>20</v>
      </c>
      <c r="C20" s="2">
        <f t="shared" ref="C20:C21" si="11">C19+12</f>
        <v>161</v>
      </c>
      <c r="D20" s="2">
        <f t="shared" ref="D20:D21" si="12">D19+4</f>
        <v>153</v>
      </c>
      <c r="E20" s="2">
        <f t="shared" si="4"/>
        <v>289</v>
      </c>
      <c r="F20" s="2">
        <f t="shared" si="0"/>
        <v>330</v>
      </c>
    </row>
    <row r="21" spans="1:6" ht="12.75">
      <c r="A21" s="1" t="s">
        <v>24</v>
      </c>
      <c r="B21" s="1">
        <v>20</v>
      </c>
      <c r="C21" s="2">
        <f t="shared" si="11"/>
        <v>173</v>
      </c>
      <c r="D21" s="2">
        <f t="shared" si="12"/>
        <v>157</v>
      </c>
      <c r="E21" s="2">
        <f t="shared" si="4"/>
        <v>309</v>
      </c>
      <c r="F21" s="2">
        <f t="shared" si="0"/>
        <v>310</v>
      </c>
    </row>
    <row r="22" spans="1:6" ht="12.75">
      <c r="A22" s="1" t="s">
        <v>25</v>
      </c>
      <c r="B22" s="1">
        <v>40</v>
      </c>
      <c r="C22" s="2">
        <f>C21+24</f>
        <v>197</v>
      </c>
      <c r="D22" s="2">
        <f>D21+6</f>
        <v>163</v>
      </c>
      <c r="E22" s="2">
        <f t="shared" si="4"/>
        <v>349</v>
      </c>
      <c r="F22" s="2">
        <f t="shared" si="0"/>
        <v>270</v>
      </c>
    </row>
    <row r="23" spans="1:6" ht="12.75">
      <c r="A23" s="1" t="s">
        <v>26</v>
      </c>
      <c r="B23" s="1">
        <v>5</v>
      </c>
      <c r="C23" s="2">
        <f>C22+3</f>
        <v>200</v>
      </c>
      <c r="D23" s="2">
        <f>D22+1</f>
        <v>164</v>
      </c>
      <c r="E23" s="2">
        <f t="shared" si="4"/>
        <v>354</v>
      </c>
      <c r="F23" s="2">
        <f t="shared" si="0"/>
        <v>265</v>
      </c>
    </row>
    <row r="24" spans="1:6" ht="12.75">
      <c r="A24" s="1" t="s">
        <v>27</v>
      </c>
      <c r="B24" s="1">
        <v>20</v>
      </c>
      <c r="C24" s="2">
        <f t="shared" ref="C24:C25" si="13">C23+12</f>
        <v>212</v>
      </c>
      <c r="D24" s="2">
        <f t="shared" ref="D24:D25" si="14">D23+4</f>
        <v>168</v>
      </c>
      <c r="E24" s="2">
        <f t="shared" si="4"/>
        <v>374</v>
      </c>
      <c r="F24" s="2">
        <f t="shared" si="0"/>
        <v>245</v>
      </c>
    </row>
    <row r="25" spans="1:6" ht="12.75">
      <c r="A25" s="1" t="s">
        <v>28</v>
      </c>
      <c r="B25" s="1">
        <v>20</v>
      </c>
      <c r="C25" s="2">
        <f t="shared" si="13"/>
        <v>224</v>
      </c>
      <c r="D25" s="2">
        <f t="shared" si="14"/>
        <v>172</v>
      </c>
      <c r="E25" s="2">
        <f t="shared" si="4"/>
        <v>394</v>
      </c>
      <c r="F25" s="2">
        <f t="shared" si="0"/>
        <v>225</v>
      </c>
    </row>
    <row r="26" spans="1:6" ht="12.75">
      <c r="A26" s="1" t="s">
        <v>29</v>
      </c>
      <c r="B26" s="1">
        <v>100</v>
      </c>
      <c r="C26" s="2">
        <f>C25+60</f>
        <v>284</v>
      </c>
      <c r="D26" s="2">
        <f>D25+20</f>
        <v>192</v>
      </c>
      <c r="E26" s="2">
        <f t="shared" si="4"/>
        <v>494</v>
      </c>
      <c r="F26" s="2">
        <f t="shared" si="0"/>
        <v>125</v>
      </c>
    </row>
    <row r="27" spans="1:6" ht="12.75">
      <c r="A27" s="1" t="s">
        <v>30</v>
      </c>
      <c r="B27" s="1">
        <v>40</v>
      </c>
      <c r="C27" s="2">
        <f>C26+24</f>
        <v>308</v>
      </c>
      <c r="D27" s="2">
        <f>D26+8</f>
        <v>200</v>
      </c>
      <c r="E27" s="2">
        <f t="shared" si="4"/>
        <v>534</v>
      </c>
      <c r="F27" s="2">
        <f t="shared" si="0"/>
        <v>85</v>
      </c>
    </row>
    <row r="28" spans="1:6" ht="12.75">
      <c r="A28" s="1" t="s">
        <v>31</v>
      </c>
      <c r="B28" s="1">
        <v>5</v>
      </c>
      <c r="C28" s="2">
        <f>C27+3</f>
        <v>311</v>
      </c>
      <c r="D28" s="2">
        <f>D27+1</f>
        <v>201</v>
      </c>
      <c r="E28" s="2">
        <f t="shared" si="4"/>
        <v>539</v>
      </c>
      <c r="F28" s="2">
        <f t="shared" si="0"/>
        <v>80</v>
      </c>
    </row>
    <row r="29" spans="1:6" ht="12.75">
      <c r="A29" s="1" t="s">
        <v>32</v>
      </c>
      <c r="B29" s="1">
        <v>20</v>
      </c>
      <c r="C29" s="2">
        <f t="shared" ref="C29:C30" si="15">C28+12</f>
        <v>323</v>
      </c>
      <c r="D29" s="2">
        <f t="shared" ref="D29:D30" si="16">D28+48</f>
        <v>249</v>
      </c>
      <c r="E29" s="2">
        <f t="shared" si="4"/>
        <v>559</v>
      </c>
      <c r="F29" s="2">
        <f t="shared" si="0"/>
        <v>60</v>
      </c>
    </row>
    <row r="30" spans="1:6" ht="12.75">
      <c r="A30" s="1" t="s">
        <v>33</v>
      </c>
      <c r="B30" s="1">
        <v>20</v>
      </c>
      <c r="C30" s="2">
        <f t="shared" si="15"/>
        <v>335</v>
      </c>
      <c r="D30" s="2">
        <f t="shared" si="16"/>
        <v>297</v>
      </c>
      <c r="E30" s="2">
        <f t="shared" si="4"/>
        <v>579</v>
      </c>
      <c r="F30" s="2">
        <f t="shared" si="0"/>
        <v>40</v>
      </c>
    </row>
    <row r="31" spans="1:6" ht="12.75">
      <c r="A31" s="1" t="s">
        <v>34</v>
      </c>
      <c r="B31" s="1">
        <v>40</v>
      </c>
      <c r="C31" s="2">
        <f>C30+25</f>
        <v>360</v>
      </c>
      <c r="D31" s="2">
        <f>D30+24</f>
        <v>321</v>
      </c>
      <c r="E31" s="2">
        <f t="shared" si="4"/>
        <v>619</v>
      </c>
      <c r="F31" s="2">
        <f t="shared" si="0"/>
        <v>0</v>
      </c>
    </row>
    <row r="34" spans="1:3" ht="12.75">
      <c r="A34" s="1" t="s">
        <v>35</v>
      </c>
      <c r="B34" s="2">
        <f>SUM(B3:B31)</f>
        <v>619</v>
      </c>
      <c r="C34" s="1">
        <v>360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rhayza</dc:creator>
  <cp:lastModifiedBy>rhayza@santoslab.com</cp:lastModifiedBy>
  <dcterms:created xsi:type="dcterms:W3CDTF">2020-08-31T23:39:58Z</dcterms:created>
  <dcterms:modified xsi:type="dcterms:W3CDTF">2020-08-31T23:39:58Z</dcterms:modified>
</cp:coreProperties>
</file>