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Ежемесячный отчет" sheetId="1" state="visible" r:id="rId1"/>
    <sheet name="структурное подразделение" sheetId="2" state="hidden" r:id="rId2"/>
    <sheet name="вид услуги" sheetId="3" state="hidden" r:id="rId3"/>
  </sheets>
  <definedNames>
    <definedName name="_xlnm._FilterDatabase" localSheetId="0" hidden="1">'Ежемесячный отчет'!#REF!</definedName>
    <definedName name="Z_B815753B_7673_45FB_958E_2324254451BD_.wvu.PrintArea" localSheetId="0" hidden="1">'Ежемесячный отчет'!$A$1:$AJ$55</definedName>
    <definedName name="_xlnm.Print_Area" localSheetId="0">'Ежемесячный отчет'!$A$1:$AJ$55</definedName>
    <definedName name="СписокФилиалов" localSheetId="1">'Лист1'!$A$1:$A$41</definedName>
    <definedName name="СписокФилиалов" localSheetId="2">'Лист1'!$A$1:$A$41</definedName>
    <definedName name="СписокФилиалов">'Лист1'!$A$1:$A$41</definedName>
  </definedNames>
  <calcPr/>
</workbook>
</file>

<file path=xl/sharedStrings.xml><?xml version="1.0" encoding="utf-8"?>
<sst xmlns="http://schemas.openxmlformats.org/spreadsheetml/2006/main" count="168" uniqueCount="168">
  <si>
    <t xml:space="preserve">Информация об ожидаемом исполнении планового задания по доходам от прочих видов деятельности ЦО Отдел социального развития на 2022 год</t>
  </si>
  <si>
    <t xml:space="preserve">По состоянию на: </t>
  </si>
  <si>
    <t xml:space="preserve">Наименование филиала:</t>
  </si>
  <si>
    <t xml:space="preserve">Пангодинское ЛПУМГ</t>
  </si>
  <si>
    <t xml:space="preserve">№ п/п</t>
  </si>
  <si>
    <t xml:space="preserve">Вид услуги</t>
  </si>
  <si>
    <t xml:space="preserve">Факт прошлого года в разрезе услуг</t>
  </si>
  <si>
    <t xml:space="preserve">План текущего года в разрезе услуг</t>
  </si>
  <si>
    <t xml:space="preserve">в т.ч. поквартально</t>
  </si>
  <si>
    <t xml:space="preserve">Структурное подразделение Общества (администрация, филиал), куратор  договора</t>
  </si>
  <si>
    <t xml:space="preserve">№ договора</t>
  </si>
  <si>
    <t xml:space="preserve">Предмет договора</t>
  </si>
  <si>
    <t xml:space="preserve">Наименование контрагента</t>
  </si>
  <si>
    <t xml:space="preserve">Срок договора</t>
  </si>
  <si>
    <t xml:space="preserve">Стоимость услуг по договору, приходящаяся на текущий год (млн.руб.)</t>
  </si>
  <si>
    <t xml:space="preserve">Ожидаемое исполнение плана  за год
млн.руб.</t>
  </si>
  <si>
    <t xml:space="preserve">в т.ч.</t>
  </si>
  <si>
    <t xml:space="preserve">Отклонение к факту прошлого года
+/-</t>
  </si>
  <si>
    <t xml:space="preserve">Отклонение к плану
+/-</t>
  </si>
  <si>
    <t xml:space="preserve">Комментарий по отклонениям к факту прошлого года</t>
  </si>
  <si>
    <t xml:space="preserve">Комментарий по отклонениям к плану</t>
  </si>
  <si>
    <t xml:space="preserve">1 кв.</t>
  </si>
  <si>
    <t xml:space="preserve">2 кв.</t>
  </si>
  <si>
    <t xml:space="preserve">3 кв.</t>
  </si>
  <si>
    <t xml:space="preserve">4 кв.</t>
  </si>
  <si>
    <t xml:space="preserve">начало
дата
(дд.мм.гг.)</t>
  </si>
  <si>
    <t xml:space="preserve">окончание
дата (дд.мм.гг.)</t>
  </si>
  <si>
    <t>январь</t>
  </si>
  <si>
    <t>февраль</t>
  </si>
  <si>
    <t>март</t>
  </si>
  <si>
    <t xml:space="preserve">ожидаемые (фактические) доходы в 1 кв </t>
  </si>
  <si>
    <t>апрель</t>
  </si>
  <si>
    <t>май</t>
  </si>
  <si>
    <t>июнь</t>
  </si>
  <si>
    <t xml:space="preserve">ожидаемые (фактические) доходы во 2 кв </t>
  </si>
  <si>
    <t>июль</t>
  </si>
  <si>
    <t>август</t>
  </si>
  <si>
    <t>сентябрь</t>
  </si>
  <si>
    <t xml:space="preserve">ожидаемые (фактические) доходы в 3 кв </t>
  </si>
  <si>
    <t>октябрь</t>
  </si>
  <si>
    <t>ноябрь</t>
  </si>
  <si>
    <t>декабрь</t>
  </si>
  <si>
    <t xml:space="preserve">ожидаемые (фактические) доходы в 4 кв </t>
  </si>
  <si>
    <t>4=5+6+7+8</t>
  </si>
  <si>
    <t xml:space="preserve">16 = гр.20 + гр.24 + гр.28 + гр.32</t>
  </si>
  <si>
    <t xml:space="preserve">33  = гр.16 - гр.3</t>
  </si>
  <si>
    <t xml:space="preserve">34 = гр.16 - гр.4</t>
  </si>
  <si>
    <t>I</t>
  </si>
  <si>
    <t xml:space="preserve">Социальная сфера для 
ПАО "Газпром", в т.ч.:</t>
  </si>
  <si>
    <t xml:space="preserve">Услуга 1. Услуги общежитий для СУ и ЮУ МУО ПАО "Газпром"</t>
  </si>
  <si>
    <t>1.1</t>
  </si>
  <si>
    <t xml:space="preserve">Услуги по проживанию в общежитии СУМУО, ЮУМУО</t>
  </si>
  <si>
    <t>24-22-3490</t>
  </si>
  <si>
    <t xml:space="preserve">Услуги по предоставлению номеров (койко-мест)</t>
  </si>
  <si>
    <t xml:space="preserve">СУМУО ПАО "Газпром"</t>
  </si>
  <si>
    <t xml:space="preserve">Отклонение по причине больничных листов сотрудников СУМУО</t>
  </si>
  <si>
    <t xml:space="preserve">ИТОГО по Услуге №1</t>
  </si>
  <si>
    <t xml:space="preserve">Услуга 2. Услуги спортивных учреждений для СУ и ЮУ МУО ПАО "Газпром"</t>
  </si>
  <si>
    <t>2.1</t>
  </si>
  <si>
    <t xml:space="preserve">Услуги спорткомплексов СУМУО, ЮУМУО</t>
  </si>
  <si>
    <t>24-22-3780</t>
  </si>
  <si>
    <t xml:space="preserve">Оказание услуг по физической подготовке в спортивном зале</t>
  </si>
  <si>
    <t xml:space="preserve">ИТОГО по Услуге №2</t>
  </si>
  <si>
    <t>II</t>
  </si>
  <si>
    <t xml:space="preserve">Социальная сфера для сторонних организаций, в т.ч.:</t>
  </si>
  <si>
    <t xml:space="preserve">Услуга 1. Реализация услуг объектов ЖКХ</t>
  </si>
  <si>
    <t xml:space="preserve">Услуги по коммерческому найму</t>
  </si>
  <si>
    <t>Х</t>
  </si>
  <si>
    <t xml:space="preserve">Физические лица</t>
  </si>
  <si>
    <t>1.2</t>
  </si>
  <si>
    <t xml:space="preserve">Услуги по проживанию в общежитии</t>
  </si>
  <si>
    <t>24-22-4195</t>
  </si>
  <si>
    <t xml:space="preserve">Услуги по предоставлению койко-мест в общежитии</t>
  </si>
  <si>
    <t xml:space="preserve">ФП "Севергазгеофизика"</t>
  </si>
  <si>
    <t xml:space="preserve">Отклонение по причине больничных листов сотрудников (3 чел.)</t>
  </si>
  <si>
    <t>1.3</t>
  </si>
  <si>
    <t xml:space="preserve">В 2022 г. доход от проживания сотрудников ГСП Ремонт, составил 1916,3 тыс.руб. (1655 койко-суток), в 2023 г. планируется заключение централизованного договора</t>
  </si>
  <si>
    <t xml:space="preserve">Увеличение количества проживающих от запланированного (в феврале-марте 2023 г., вне плана, проживали за наличный расчет 39 чел. (ГСП-4), газнадзор в октябре)</t>
  </si>
  <si>
    <t>1.4</t>
  </si>
  <si>
    <t>24-22-4387</t>
  </si>
  <si>
    <t xml:space="preserve">оказания услуг по предоставлению койко-мест для проживания в общежитиях</t>
  </si>
  <si>
    <t xml:space="preserve">ООО "ГСП Ремонт"</t>
  </si>
  <si>
    <t>1.5</t>
  </si>
  <si>
    <t xml:space="preserve">Услуги прачечных</t>
  </si>
  <si>
    <t>24-22-1703</t>
  </si>
  <si>
    <t xml:space="preserve">МОУ Средняя общеобразовательная школа</t>
  </si>
  <si>
    <t xml:space="preserve">Услуга 2. Реализация услуг объектов спортивно-культурного назначения</t>
  </si>
  <si>
    <t xml:space="preserve">Услуги спорткомплексов</t>
  </si>
  <si>
    <t>2443-22-17</t>
  </si>
  <si>
    <t xml:space="preserve">оказание спортивных услуг в тренажерном зале</t>
  </si>
  <si>
    <t xml:space="preserve">Первичная профсоюзная организация «Газпром Северо-Уральское межрегиональное управление охраны профсоюз»</t>
  </si>
  <si>
    <t>2.2</t>
  </si>
  <si>
    <t xml:space="preserve">оказание спортивных услуг</t>
  </si>
  <si>
    <t>2.3</t>
  </si>
  <si>
    <t xml:space="preserve">Услуги по проведению занятий в детских кружках в клубах </t>
  </si>
  <si>
    <t xml:space="preserve">посещение занятий</t>
  </si>
  <si>
    <t xml:space="preserve">ВСЕГО по ЦО</t>
  </si>
  <si>
    <t>Примечание:</t>
  </si>
  <si>
    <t xml:space="preserve">1. Дата заполнения отчета выставляется автоматически. Наименование филиала выбирать из выпадающего списка. При этом автоматически происходит замена наименования подразделения в графе 5.</t>
  </si>
  <si>
    <t xml:space="preserve">2. Вставка новых строк происходит через выбор строки и стандартной команды «Вставить». Вставить новые строки можно только в разделах услуг. Для удобства в шаблоне по каждой услуге содержится две пустые строки. Вставка происходит через нижнюю в каждой услуге (выделяем строку, правой клавишей мыши команда "Вставить"). </t>
  </si>
  <si>
    <t xml:space="preserve">При вставке новой строки, все выпадающие списки, формулы и наименование филиала доступны в новой строке. Формулы с итоговыми суммами автоматически обновляются при добавлении новых строк. Строки удалять не нужно, их необходимо оставлять пустыми, они не будут в дальнейшем учитываться в своде.</t>
  </si>
  <si>
    <t xml:space="preserve">3. Графа 2 "Вид услуги" заполняется из выпадающего списка. Наименование должно соответствовать зависимой аналитике к виду деятельности, по которой отражается выручка в системе ИУС ПТ.</t>
  </si>
  <si>
    <t xml:space="preserve">4. В случае оказания услуг физическим лицам строки заполняются следующим образом: графа 6 "№ договора" не заполняется (указывается "Х"); графа 7 "Предмет договора" указывается по фактически оказываемым услугам; в графе 8 "Наименование контрагента" указывается "Физические лица";  графы 9-10 "Срок договора" не заполняются (указывается "Х"); в графе 11 указывается расчетная величина выручки за текущий период.</t>
  </si>
  <si>
    <t xml:space="preserve">5. В случае оказания услуг по договорам как в текущем году, так и в прошлом одному контрагенту, указываются реквизиты только договора текущего года. В случае, если аналогичный договор в текущем году отсутствует и не планируется к заключению, соответствующие графы заполняются реквизитами ранее действовавшего договора.</t>
  </si>
  <si>
    <t xml:space="preserve">6. В случае заключения договора на оказание услуги, не указанной в доведенном плане, в отчете обязательно отражаются параметры данного договора, при этом план по данной услуге указывается нулевой.</t>
  </si>
  <si>
    <t xml:space="preserve">7.В графах 13-15, 17-19, 21-23, 25-27 указываются фактические суммы за прошедшие месяца и ожидаемая выручка за предстоящий период. Значения указываются со всеми знаками после запятой.</t>
  </si>
  <si>
    <t xml:space="preserve">8. В графе 31-32 "Комментарий" в обязательном порядке указываются причины отклонения ожидаемого исполнения от планового показателя/ от факта прошлого года, в т.ч. с указанием стоимостных и (или) объемных показателей.</t>
  </si>
  <si>
    <t xml:space="preserve">9. Файл является защищенным. Возможно вносить следующие изменения: изменять наименование филиала, скрывать и раскрывать подразделы в столбцах 16, 20, 24, 28 вставлять и удалять строки в разделах, менять в них данные, кроме строк с заголовками.</t>
  </si>
  <si>
    <t xml:space="preserve">Начальник  филиала</t>
  </si>
  <si>
    <t xml:space="preserve">О.П. Синаев</t>
  </si>
  <si>
    <t xml:space="preserve">Экономист филиала</t>
  </si>
  <si>
    <t xml:space="preserve">Н.Е. Мельцова</t>
  </si>
  <si>
    <t xml:space="preserve">12/Мельцова Н.Е.</t>
  </si>
  <si>
    <t xml:space="preserve">№тел. 54-367</t>
  </si>
  <si>
    <t>АУП</t>
  </si>
  <si>
    <t xml:space="preserve">ЮУМУО ПАО "Газпром"</t>
  </si>
  <si>
    <t xml:space="preserve">Югорское УМТСиК</t>
  </si>
  <si>
    <t>УОВОФ</t>
  </si>
  <si>
    <t xml:space="preserve">Надымское УАВР</t>
  </si>
  <si>
    <t xml:space="preserve">Югорское УАВР</t>
  </si>
  <si>
    <t xml:space="preserve">Белоярское УАВР</t>
  </si>
  <si>
    <t xml:space="preserve">Надымское УТТиСТ</t>
  </si>
  <si>
    <t xml:space="preserve">Югорское УТТиСТ</t>
  </si>
  <si>
    <t xml:space="preserve">Белоярское УТТиСТ</t>
  </si>
  <si>
    <t>ИТЦ</t>
  </si>
  <si>
    <t xml:space="preserve">Учебно-производственный центр</t>
  </si>
  <si>
    <t>УЭЗиС</t>
  </si>
  <si>
    <t xml:space="preserve">Управление связи</t>
  </si>
  <si>
    <t xml:space="preserve">Бобровское ЛПУМГ</t>
  </si>
  <si>
    <t xml:space="preserve">Верхнеказымское ЛПУМГ</t>
  </si>
  <si>
    <t xml:space="preserve">Ивдельское ЛПУМГ</t>
  </si>
  <si>
    <t xml:space="preserve">Казымское ЛПУМГ</t>
  </si>
  <si>
    <t xml:space="preserve">Карпинское ЛПУМГ</t>
  </si>
  <si>
    <t xml:space="preserve">Комсомольское ЛПУМГ</t>
  </si>
  <si>
    <t xml:space="preserve">Краснотурьинское ЛПУМГ</t>
  </si>
  <si>
    <t xml:space="preserve">Лонг-Юганское ЛПУМГ</t>
  </si>
  <si>
    <t xml:space="preserve">Надымское ЛПУМГ</t>
  </si>
  <si>
    <t xml:space="preserve">Нижнетуринское ЛПУМГ</t>
  </si>
  <si>
    <t xml:space="preserve">Ново-Уренгойское ЛПУМГ</t>
  </si>
  <si>
    <t xml:space="preserve">Ныдинское ЛПУМГ</t>
  </si>
  <si>
    <t xml:space="preserve">Октябрьское ЛПУМГ</t>
  </si>
  <si>
    <t xml:space="preserve">Пелымское ЛПУМГ</t>
  </si>
  <si>
    <t xml:space="preserve">Перегребненское ЛПУМГ</t>
  </si>
  <si>
    <t xml:space="preserve">Правохеттинское ЛПУМГ</t>
  </si>
  <si>
    <t xml:space="preserve">Приозерное ЛПУМГ</t>
  </si>
  <si>
    <t xml:space="preserve">Пунгинское ЛПУМГ</t>
  </si>
  <si>
    <t xml:space="preserve">Сорумское ЛПУМГ</t>
  </si>
  <si>
    <t xml:space="preserve">Сосновское ЛПУМГ</t>
  </si>
  <si>
    <t xml:space="preserve">Сосьвинское ЛПУМГ</t>
  </si>
  <si>
    <t xml:space="preserve">Таежное ЛПУМГ</t>
  </si>
  <si>
    <t xml:space="preserve">Уральское ЛПУМГ</t>
  </si>
  <si>
    <t xml:space="preserve">Ягельное ЛПУМГ</t>
  </si>
  <si>
    <t xml:space="preserve">Ямбургское ЛПУМГ</t>
  </si>
  <si>
    <t>Санаторий-профилакторий</t>
  </si>
  <si>
    <t xml:space="preserve">КСК "Норд"</t>
  </si>
  <si>
    <t xml:space="preserve">Услуги по содержанию жилого фонда</t>
  </si>
  <si>
    <t xml:space="preserve">Услуги по проживанию в гостинице</t>
  </si>
  <si>
    <t xml:space="preserve">Услуги бани</t>
  </si>
  <si>
    <t xml:space="preserve">Услуги кафе</t>
  </si>
  <si>
    <t xml:space="preserve">Услуги газоснабжения населения</t>
  </si>
  <si>
    <t xml:space="preserve">Услуги по обслуживанию инженерных сетей</t>
  </si>
  <si>
    <t xml:space="preserve">Услуги по вывозу и утилизации ТБО</t>
  </si>
  <si>
    <t xml:space="preserve">Услуги клубов</t>
  </si>
  <si>
    <t xml:space="preserve">Услуги дворцов культуры</t>
  </si>
  <si>
    <t xml:space="preserve">Услуги по проведению занятий в детских кружках в дворцах культуры</t>
  </si>
  <si>
    <t xml:space="preserve">Услуги по проведению занятий в спортивных секциях</t>
  </si>
  <si>
    <t xml:space="preserve">Услуги по проведению культурно-массовых мероприятий</t>
  </si>
  <si>
    <t xml:space="preserve">Услуги прочие ОПХ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</si>
</sst>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0.000"/>
    <numFmt numFmtId="162" formatCode="#,##0.000"/>
    <numFmt numFmtId="163" formatCode="#,##0.000_ ;\-#,##0.000\ "/>
  </numFmts>
  <fonts count="17">
    <font>
      <sz val="11.000000"/>
      <color theme="1"/>
      <name val="Calibri"/>
      <scheme val="minor"/>
    </font>
    <font>
      <sz val="10.000000"/>
      <name val="Arial Cyr"/>
    </font>
    <font>
      <sz val="10.000000"/>
      <name val="Arial"/>
    </font>
    <font>
      <sz val="14.000000"/>
      <color theme="1"/>
      <name val="Times New Roman"/>
    </font>
    <font>
      <sz val="11.000000"/>
      <color theme="1"/>
      <name val="Times New Roman"/>
    </font>
    <font>
      <b/>
      <sz val="18.000000"/>
      <color theme="1"/>
      <name val="Times New Roman"/>
    </font>
    <font>
      <sz val="18.000000"/>
      <color theme="1"/>
      <name val="Times New Roman"/>
    </font>
    <font>
      <b/>
      <sz val="18.000000"/>
      <name val="Times New Roman"/>
    </font>
    <font>
      <sz val="18.000000"/>
      <name val="Times New Roman"/>
    </font>
    <font>
      <sz val="12.000000"/>
      <color theme="1"/>
      <name val="Times New Roman"/>
    </font>
    <font>
      <sz val="14.000000"/>
      <name val="Times New Roman"/>
    </font>
    <font>
      <b/>
      <sz val="14.000000"/>
      <name val="Times New Roman"/>
    </font>
    <font>
      <sz val="16.000000"/>
      <name val="Times New Roman"/>
    </font>
    <font>
      <b/>
      <sz val="16.000000"/>
      <name val="Times New Roman"/>
    </font>
    <font>
      <sz val="12.000000"/>
      <name val="Times New Roman"/>
    </font>
    <font>
      <b/>
      <sz val="12.000000"/>
      <name val="Times New Roman"/>
    </font>
    <font>
      <b/>
      <sz val="12.000000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2F2F2"/>
        <bgColor rgb="FFF2F2F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theme="0"/>
      </patternFill>
    </fill>
  </fills>
  <borders count="1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</borders>
  <cellStyleXfs count="7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28">
    <xf fontId="0" fillId="0" borderId="0" numFmtId="0" xfId="0"/>
    <xf fontId="3" fillId="0" borderId="0" numFmtId="0" xfId="0" applyFont="1"/>
    <xf fontId="4" fillId="0" borderId="0" numFmtId="0" xfId="0" applyFont="1" applyAlignment="1">
      <alignment vertical="top"/>
    </xf>
    <xf fontId="5" fillId="0" borderId="0" numFmtId="0" xfId="0" applyFont="1" applyAlignment="1">
      <alignment horizontal="center" wrapText="1"/>
    </xf>
    <xf fontId="6" fillId="0" borderId="0" numFmtId="0" xfId="0" applyFont="1"/>
    <xf fontId="6" fillId="0" borderId="0" numFmtId="0" xfId="0" applyFont="1" applyAlignment="1">
      <alignment vertical="top"/>
    </xf>
    <xf fontId="6" fillId="0" borderId="0" numFmtId="0" xfId="0" applyFont="1" applyAlignment="1">
      <alignment horizontal="center" vertical="top"/>
    </xf>
    <xf fontId="6" fillId="0" borderId="0" numFmtId="0" xfId="0" applyFont="1" applyAlignment="1">
      <alignment horizontal="center"/>
    </xf>
    <xf fontId="0" fillId="0" borderId="0" numFmtId="0" xfId="0"/>
    <xf fontId="5" fillId="0" borderId="0" numFmtId="0" xfId="0" applyFont="1" applyAlignment="1">
      <alignment horizontal="right" vertical="top"/>
    </xf>
    <xf fontId="7" fillId="0" borderId="1" numFmtId="14" xfId="0" applyNumberFormat="1" applyFont="1" applyBorder="1" applyAlignment="1" applyProtection="1">
      <alignment vertical="top"/>
      <protection locked="0"/>
    </xf>
    <xf fontId="8" fillId="0" borderId="1" numFmtId="0" xfId="0" applyFont="1" applyBorder="1" applyAlignment="1" applyProtection="1">
      <alignment horizontal="center" vertical="top"/>
      <protection locked="0"/>
    </xf>
    <xf fontId="4" fillId="0" borderId="0" numFmtId="0" xfId="0" applyFont="1" applyAlignment="1">
      <alignment horizontal="center" vertical="top"/>
    </xf>
    <xf fontId="9" fillId="0" borderId="0" numFmtId="0" xfId="0" applyFont="1" applyAlignment="1">
      <alignment horizontal="center"/>
    </xf>
    <xf fontId="4" fillId="0" borderId="0" numFmtId="161" xfId="0" applyNumberFormat="1" applyFont="1" applyAlignment="1">
      <alignment vertical="top"/>
    </xf>
    <xf fontId="4" fillId="0" borderId="0" numFmtId="2" xfId="0" applyNumberFormat="1" applyFont="1" applyAlignment="1">
      <alignment vertical="top"/>
    </xf>
    <xf fontId="9" fillId="0" borderId="0" numFmtId="0" xfId="0" applyFont="1"/>
    <xf fontId="10" fillId="0" borderId="0" numFmtId="0" xfId="0" applyFont="1" applyAlignment="1">
      <alignment vertical="center" wrapText="1"/>
    </xf>
    <xf fontId="11" fillId="2" borderId="2" numFmtId="0" xfId="0" applyFont="1" applyFill="1" applyBorder="1" applyAlignment="1" applyProtection="1">
      <alignment horizontal="center" vertical="center" wrapText="1"/>
    </xf>
    <xf fontId="11" fillId="2" borderId="1" numFmtId="0" xfId="0" applyFont="1" applyFill="1" applyBorder="1" applyAlignment="1" applyProtection="1">
      <alignment horizontal="center" vertical="center" wrapText="1"/>
    </xf>
    <xf fontId="11" fillId="2" borderId="1" numFmtId="162" xfId="0" applyNumberFormat="1" applyFont="1" applyFill="1" applyBorder="1" applyAlignment="1" applyProtection="1">
      <alignment horizontal="center" vertical="center" wrapText="1"/>
    </xf>
    <xf fontId="11" fillId="3" borderId="1" numFmtId="162" xfId="0" applyNumberFormat="1" applyFont="1" applyFill="1" applyBorder="1" applyAlignment="1">
      <alignment horizontal="center" vertical="center" wrapText="1"/>
    </xf>
    <xf fontId="11" fillId="2" borderId="3" numFmtId="0" xfId="0" applyFont="1" applyFill="1" applyBorder="1" applyAlignment="1" applyProtection="1">
      <alignment horizontal="center" vertical="center" wrapText="1"/>
    </xf>
    <xf fontId="10" fillId="0" borderId="0" numFmtId="0" xfId="0" applyFont="1" applyAlignment="1">
      <alignment vertical="center"/>
    </xf>
    <xf fontId="11" fillId="2" borderId="4" numFmtId="0" xfId="0" applyFont="1" applyFill="1" applyBorder="1" applyAlignment="1" applyProtection="1">
      <alignment horizontal="center" vertical="center" wrapText="1"/>
    </xf>
    <xf fontId="11" fillId="2" borderId="5" numFmtId="0" xfId="0" applyFont="1" applyFill="1" applyBorder="1" applyAlignment="1" applyProtection="1">
      <alignment horizontal="center" vertical="center" wrapText="1"/>
    </xf>
    <xf fontId="10" fillId="0" borderId="0" numFmtId="0" xfId="0" applyFont="1" applyAlignment="1">
      <alignment horizontal="center" vertical="center"/>
    </xf>
    <xf fontId="11" fillId="2" borderId="6" numFmtId="0" xfId="0" applyFont="1" applyFill="1" applyBorder="1" applyAlignment="1" applyProtection="1">
      <alignment horizontal="center" vertical="center" wrapText="1"/>
    </xf>
    <xf fontId="11" fillId="3" borderId="6" numFmtId="0" xfId="0" applyFont="1" applyFill="1" applyBorder="1" applyAlignment="1">
      <alignment horizontal="center" vertical="center" wrapText="1"/>
    </xf>
    <xf fontId="12" fillId="0" borderId="0" numFmtId="0" xfId="0" applyFont="1" applyAlignment="1">
      <alignment vertical="center"/>
    </xf>
    <xf fontId="13" fillId="4" borderId="4" numFmtId="0" xfId="0" applyFont="1" applyFill="1" applyBorder="1" applyAlignment="1">
      <alignment horizontal="center" vertical="center" wrapText="1"/>
    </xf>
    <xf fontId="13" fillId="4" borderId="1" numFmtId="0" xfId="0" applyFont="1" applyFill="1" applyBorder="1" applyAlignment="1">
      <alignment horizontal="left" vertical="center"/>
    </xf>
    <xf fontId="13" fillId="4" borderId="7" numFmtId="0" xfId="0" applyFont="1" applyFill="1" applyBorder="1" applyAlignment="1">
      <alignment horizontal="left" vertical="center"/>
    </xf>
    <xf fontId="12" fillId="4" borderId="7" numFmtId="162" xfId="0" applyNumberFormat="1" applyFont="1" applyFill="1" applyBorder="1" applyAlignment="1">
      <alignment horizontal="right" vertical="center" wrapText="1"/>
    </xf>
    <xf fontId="12" fillId="4" borderId="7" numFmtId="0" xfId="0" applyFont="1" applyFill="1" applyBorder="1" applyAlignment="1">
      <alignment horizontal="left" vertical="center" wrapText="1"/>
    </xf>
    <xf fontId="12" fillId="4" borderId="7" numFmtId="0" xfId="0" applyFont="1" applyFill="1" applyBorder="1" applyAlignment="1">
      <alignment horizontal="center" vertical="center" wrapText="1"/>
    </xf>
    <xf fontId="12" fillId="4" borderId="7" numFmtId="0" xfId="0" applyFont="1" applyFill="1" applyBorder="1" applyAlignment="1">
      <alignment horizontal="right" vertical="center" wrapText="1"/>
    </xf>
    <xf fontId="12" fillId="4" borderId="8" numFmtId="0" xfId="0" applyFont="1" applyFill="1" applyBorder="1" applyAlignment="1">
      <alignment horizontal="left" vertical="center" wrapText="1"/>
    </xf>
    <xf fontId="13" fillId="5" borderId="1" numFmtId="0" xfId="0" applyFont="1" applyFill="1" applyBorder="1" applyAlignment="1">
      <alignment horizontal="center" vertical="center" wrapText="1"/>
    </xf>
    <xf fontId="13" fillId="5" borderId="9" numFmtId="0" xfId="0" applyFont="1" applyFill="1" applyBorder="1" applyAlignment="1">
      <alignment vertical="center"/>
    </xf>
    <xf fontId="13" fillId="5" borderId="7" numFmtId="0" xfId="0" applyFont="1" applyFill="1" applyBorder="1" applyAlignment="1">
      <alignment vertical="center"/>
    </xf>
    <xf fontId="13" fillId="5" borderId="7" numFmtId="0" xfId="0" applyFont="1" applyFill="1" applyBorder="1" applyAlignment="1">
      <alignment vertical="center" wrapText="1"/>
    </xf>
    <xf fontId="13" fillId="5" borderId="7" numFmtId="0" xfId="0" applyFont="1" applyFill="1" applyBorder="1" applyAlignment="1">
      <alignment horizontal="center" vertical="center" wrapText="1"/>
    </xf>
    <xf fontId="12" fillId="5" borderId="8" numFmtId="0" xfId="0" applyFont="1" applyFill="1" applyBorder="1" applyAlignment="1">
      <alignment horizontal="left" vertical="center" wrapText="1"/>
    </xf>
    <xf fontId="10" fillId="0" borderId="1" numFmtId="49" xfId="0" applyNumberFormat="1" applyFont="1" applyBorder="1" applyAlignment="1">
      <alignment horizontal="center" vertical="center" wrapText="1"/>
    </xf>
    <xf fontId="10" fillId="0" borderId="1" numFmtId="0" xfId="0" applyFont="1" applyBorder="1" applyAlignment="1">
      <alignment horizontal="left" vertical="center" wrapText="1"/>
    </xf>
    <xf fontId="10" fillId="0" borderId="4" numFmtId="162" xfId="4" applyNumberFormat="1" applyFont="1" applyBorder="1" applyAlignment="1">
      <alignment horizontal="right" vertical="center" wrapText="1"/>
    </xf>
    <xf fontId="10" fillId="0" borderId="4" numFmtId="162" xfId="4" applyNumberFormat="1" applyFont="1" applyBorder="1" applyAlignment="1" applyProtection="1">
      <alignment horizontal="right" vertical="center" wrapText="1"/>
      <protection locked="0"/>
    </xf>
    <xf fontId="10" fillId="0" borderId="1" numFmtId="162" xfId="0" applyNumberFormat="1" applyFont="1" applyBorder="1" applyAlignment="1">
      <alignment horizontal="right" vertical="center" wrapText="1"/>
    </xf>
    <xf fontId="10" fillId="0" borderId="1" numFmtId="0" xfId="0" applyFont="1" applyBorder="1" applyAlignment="1">
      <alignment horizontal="center" vertical="center" wrapText="1"/>
    </xf>
    <xf fontId="10" fillId="0" borderId="1" numFmtId="14" xfId="0" applyNumberFormat="1" applyFont="1" applyBorder="1" applyAlignment="1">
      <alignment horizontal="center" vertical="center" wrapText="1"/>
    </xf>
    <xf fontId="10" fillId="0" borderId="4" numFmtId="162" xfId="0" applyNumberFormat="1" applyFont="1" applyBorder="1" applyAlignment="1">
      <alignment horizontal="right" vertical="center" wrapText="1"/>
    </xf>
    <xf fontId="10" fillId="2" borderId="4" numFmtId="162" xfId="0" applyNumberFormat="1" applyFont="1" applyFill="1" applyBorder="1" applyAlignment="1" applyProtection="1">
      <alignment horizontal="right" vertical="center" wrapText="1"/>
      <protection locked="0"/>
    </xf>
    <xf fontId="10" fillId="2" borderId="4" numFmtId="162" xfId="6" applyNumberFormat="1" applyFont="1" applyFill="1" applyBorder="1" applyAlignment="1" applyProtection="1">
      <alignment horizontal="right" vertical="center" wrapText="1"/>
      <protection locked="0"/>
    </xf>
    <xf fontId="14" fillId="0" borderId="1" numFmtId="0" xfId="0" applyFont="1" applyBorder="1" applyAlignment="1">
      <alignment horizontal="left" vertical="center" wrapText="1"/>
    </xf>
    <xf fontId="10" fillId="0" borderId="1" numFmtId="49" xfId="0" applyNumberFormat="1" applyFont="1" applyBorder="1" applyAlignment="1" applyProtection="1">
      <alignment horizontal="center" vertical="center" wrapText="1"/>
      <protection locked="0"/>
    </xf>
    <xf fontId="10" fillId="0" borderId="4" numFmtId="0" xfId="0" applyFont="1" applyBorder="1" applyAlignment="1" applyProtection="1">
      <alignment horizontal="left" vertical="center" wrapText="1"/>
      <protection locked="0"/>
    </xf>
    <xf fontId="10" fillId="0" borderId="1" numFmtId="162" xfId="4" applyNumberFormat="1" applyFont="1" applyBorder="1" applyAlignment="1" applyProtection="1">
      <alignment horizontal="right" vertical="center" wrapText="1"/>
      <protection locked="0"/>
    </xf>
    <xf fontId="10" fillId="0" borderId="1" numFmtId="0" xfId="1" applyFont="1" applyBorder="1" applyAlignment="1" applyProtection="1">
      <alignment horizontal="left" vertical="center" wrapText="1"/>
      <protection locked="0"/>
    </xf>
    <xf fontId="10" fillId="0" borderId="1" numFmtId="0" xfId="0" applyFont="1" applyBorder="1" applyAlignment="1" applyProtection="1">
      <alignment horizontal="center" vertical="center" wrapText="1"/>
      <protection locked="0"/>
    </xf>
    <xf fontId="10" fillId="0" borderId="4" numFmtId="0" xfId="0" applyFont="1" applyBorder="1" applyAlignment="1" applyProtection="1">
      <alignment horizontal="center" vertical="center" wrapText="1"/>
      <protection locked="0"/>
    </xf>
    <xf fontId="10" fillId="0" borderId="1" numFmtId="14" xfId="0" applyNumberFormat="1" applyFont="1" applyBorder="1" applyAlignment="1" applyProtection="1">
      <alignment horizontal="center" vertical="center" wrapText="1"/>
      <protection locked="0"/>
    </xf>
    <xf fontId="10" fillId="0" borderId="1" numFmtId="162" xfId="0" applyNumberFormat="1" applyFont="1" applyBorder="1" applyAlignment="1" applyProtection="1">
      <alignment horizontal="right" vertical="center" wrapText="1"/>
      <protection locked="0"/>
    </xf>
    <xf fontId="14" fillId="0" borderId="1" numFmtId="0" xfId="0" applyFont="1" applyBorder="1" applyAlignment="1" applyProtection="1">
      <alignment horizontal="left" vertical="center" wrapText="1"/>
      <protection locked="0"/>
    </xf>
    <xf fontId="13" fillId="6" borderId="1" numFmtId="0" xfId="0" applyFont="1" applyFill="1" applyBorder="1" applyAlignment="1">
      <alignment horizontal="center" vertical="center" wrapText="1"/>
    </xf>
    <xf fontId="13" fillId="6" borderId="2" numFmtId="0" xfId="0" applyFont="1" applyFill="1" applyBorder="1" applyAlignment="1">
      <alignment horizontal="left" vertical="center" wrapText="1"/>
    </xf>
    <xf fontId="13" fillId="6" borderId="3" numFmtId="162" xfId="0" applyNumberFormat="1" applyFont="1" applyFill="1" applyBorder="1" applyAlignment="1">
      <alignment horizontal="right" vertical="center" wrapText="1"/>
    </xf>
    <xf fontId="12" fillId="6" borderId="3" numFmtId="0" xfId="0" applyFont="1" applyFill="1" applyBorder="1" applyAlignment="1">
      <alignment horizontal="left" vertical="center" wrapText="1"/>
    </xf>
    <xf fontId="12" fillId="6" borderId="10" numFmtId="0" xfId="0" applyFont="1" applyFill="1" applyBorder="1" applyAlignment="1">
      <alignment horizontal="center" vertical="center" wrapText="1"/>
    </xf>
    <xf fontId="12" fillId="6" borderId="11" numFmtId="0" xfId="0" applyFont="1" applyFill="1" applyBorder="1" applyAlignment="1">
      <alignment horizontal="center" vertical="center" wrapText="1"/>
    </xf>
    <xf fontId="13" fillId="6" borderId="11" numFmtId="162" xfId="6" applyNumberFormat="1" applyFont="1" applyFill="1" applyBorder="1" applyAlignment="1">
      <alignment horizontal="right" vertical="center" wrapText="1"/>
    </xf>
    <xf fontId="13" fillId="6" borderId="2" numFmtId="162" xfId="6" applyNumberFormat="1" applyFont="1" applyFill="1" applyBorder="1" applyAlignment="1">
      <alignment horizontal="right" vertical="center" wrapText="1"/>
    </xf>
    <xf fontId="12" fillId="6" borderId="2" numFmtId="0" xfId="0" applyFont="1" applyFill="1" applyBorder="1" applyAlignment="1">
      <alignment horizontal="left" vertical="center" wrapText="1"/>
    </xf>
    <xf fontId="13" fillId="0" borderId="0" numFmtId="0" xfId="0" applyFont="1" applyAlignment="1">
      <alignment vertical="center"/>
    </xf>
    <xf fontId="13" fillId="0" borderId="0" numFmtId="163" xfId="0" applyNumberFormat="1" applyFont="1" applyAlignment="1">
      <alignment horizontal="left" vertical="center"/>
    </xf>
    <xf fontId="13" fillId="5" borderId="9" numFmtId="0" xfId="0" applyFont="1" applyFill="1" applyBorder="1" applyAlignment="1">
      <alignment horizontal="center" vertical="center" wrapText="1"/>
    </xf>
    <xf fontId="13" fillId="5" borderId="8" numFmtId="0" xfId="0" applyFont="1" applyFill="1" applyBorder="1" applyAlignment="1">
      <alignment horizontal="left" vertical="center" wrapText="1"/>
    </xf>
    <xf fontId="10" fillId="0" borderId="1" numFmtId="0" xfId="0" applyFont="1" applyBorder="1" applyAlignment="1">
      <alignment vertical="center"/>
    </xf>
    <xf fontId="10" fillId="0" borderId="0" numFmtId="163" xfId="0" applyNumberFormat="1" applyFont="1" applyAlignment="1">
      <alignment horizontal="left" vertical="center"/>
    </xf>
    <xf fontId="13" fillId="4" borderId="1" numFmtId="0" xfId="0" applyFont="1" applyFill="1" applyBorder="1" applyAlignment="1">
      <alignment horizontal="center" vertical="center" wrapText="1"/>
    </xf>
    <xf fontId="13" fillId="4" borderId="2" numFmtId="0" xfId="0" applyFont="1" applyFill="1" applyBorder="1" applyAlignment="1">
      <alignment horizontal="left" vertical="center"/>
    </xf>
    <xf fontId="13" fillId="4" borderId="10" numFmtId="0" xfId="0" applyFont="1" applyFill="1" applyBorder="1" applyAlignment="1">
      <alignment horizontal="left" vertical="center"/>
    </xf>
    <xf fontId="12" fillId="4" borderId="10" numFmtId="162" xfId="0" applyNumberFormat="1" applyFont="1" applyFill="1" applyBorder="1" applyAlignment="1">
      <alignment horizontal="right" vertical="center" wrapText="1"/>
    </xf>
    <xf fontId="12" fillId="4" borderId="10" numFmtId="0" xfId="0" applyFont="1" applyFill="1" applyBorder="1" applyAlignment="1">
      <alignment horizontal="left" vertical="center" wrapText="1"/>
    </xf>
    <xf fontId="12" fillId="4" borderId="10" numFmtId="0" xfId="0" applyFont="1" applyFill="1" applyBorder="1" applyAlignment="1">
      <alignment horizontal="center" vertical="center" wrapText="1"/>
    </xf>
    <xf fontId="12" fillId="4" borderId="10" numFmtId="0" xfId="0" applyFont="1" applyFill="1" applyBorder="1" applyAlignment="1">
      <alignment horizontal="right" vertical="center" wrapText="1"/>
    </xf>
    <xf fontId="12" fillId="4" borderId="11" numFmtId="0" xfId="0" applyFont="1" applyFill="1" applyBorder="1" applyAlignment="1">
      <alignment horizontal="left" vertical="center" wrapText="1"/>
    </xf>
    <xf fontId="10" fillId="0" borderId="0" numFmtId="0" xfId="0" applyFont="1" applyAlignment="1" applyProtection="1">
      <alignment vertical="center"/>
      <protection locked="0"/>
    </xf>
    <xf fontId="11" fillId="0" borderId="0" numFmtId="162" xfId="0" applyNumberFormat="1" applyFont="1" applyAlignment="1" applyProtection="1">
      <alignment vertical="center"/>
      <protection locked="0"/>
    </xf>
    <xf fontId="10" fillId="0" borderId="3" numFmtId="162" xfId="0" applyNumberFormat="1" applyFont="1" applyBorder="1" applyAlignment="1" applyProtection="1">
      <alignment horizontal="right" vertical="center" wrapText="1"/>
      <protection locked="0"/>
    </xf>
    <xf fontId="12" fillId="6" borderId="1" numFmtId="0" xfId="0" applyFont="1" applyFill="1" applyBorder="1" applyAlignment="1">
      <alignment horizontal="center" vertical="center" wrapText="1"/>
    </xf>
    <xf fontId="13" fillId="6" borderId="3" numFmtId="161" xfId="0" applyNumberFormat="1" applyFont="1" applyFill="1" applyBorder="1" applyAlignment="1">
      <alignment horizontal="left" vertical="center" wrapText="1"/>
    </xf>
    <xf fontId="13" fillId="6" borderId="10" numFmtId="161" xfId="0" applyNumberFormat="1" applyFont="1" applyFill="1" applyBorder="1" applyAlignment="1">
      <alignment horizontal="center" vertical="center" wrapText="1"/>
    </xf>
    <xf fontId="13" fillId="6" borderId="11" numFmtId="161" xfId="0" applyNumberFormat="1" applyFont="1" applyFill="1" applyBorder="1" applyAlignment="1">
      <alignment horizontal="center" vertical="center" wrapText="1"/>
    </xf>
    <xf fontId="14" fillId="6" borderId="2" numFmtId="0" xfId="0" applyFont="1" applyFill="1" applyBorder="1" applyAlignment="1">
      <alignment horizontal="left" vertical="center" wrapText="1"/>
    </xf>
    <xf fontId="11" fillId="0" borderId="0" numFmtId="162" xfId="0" applyNumberFormat="1" applyFont="1" applyAlignment="1">
      <alignment vertical="center"/>
    </xf>
    <xf fontId="11" fillId="0" borderId="0" numFmtId="161" xfId="0" applyNumberFormat="1" applyFont="1" applyAlignment="1">
      <alignment horizontal="left" vertical="center"/>
    </xf>
    <xf fontId="11" fillId="5" borderId="9" numFmtId="0" xfId="0" applyFont="1" applyFill="1" applyBorder="1" applyAlignment="1">
      <alignment horizontal="center" vertical="center" wrapText="1"/>
    </xf>
    <xf fontId="13" fillId="5" borderId="7" numFmtId="0" xfId="0" applyFont="1" applyFill="1" applyBorder="1" applyAlignment="1">
      <alignment horizontal="center" vertical="center"/>
    </xf>
    <xf fontId="10" fillId="5" borderId="7" numFmtId="162" xfId="6" applyNumberFormat="1" applyFont="1" applyFill="1" applyBorder="1" applyAlignment="1">
      <alignment horizontal="right" vertical="center" wrapText="1"/>
    </xf>
    <xf fontId="11" fillId="5" borderId="7" numFmtId="162" xfId="6" applyNumberFormat="1" applyFont="1" applyFill="1" applyBorder="1" applyAlignment="1">
      <alignment horizontal="right" vertical="center" wrapText="1"/>
    </xf>
    <xf fontId="13" fillId="5" borderId="7" numFmtId="162" xfId="6" applyNumberFormat="1" applyFont="1" applyFill="1" applyBorder="1" applyAlignment="1">
      <alignment horizontal="right" vertical="center" wrapText="1"/>
    </xf>
    <xf fontId="14" fillId="5" borderId="8" numFmtId="0" xfId="0" applyFont="1" applyFill="1" applyBorder="1" applyAlignment="1">
      <alignment horizontal="left" vertical="center" wrapText="1"/>
    </xf>
    <xf fontId="13" fillId="6" borderId="1" numFmtId="0" xfId="0" applyFont="1" applyFill="1" applyBorder="1" applyAlignment="1">
      <alignment horizontal="left" vertical="center" wrapText="1"/>
    </xf>
    <xf fontId="13" fillId="6" borderId="9" numFmtId="161" xfId="0" applyNumberFormat="1" applyFont="1" applyFill="1" applyBorder="1" applyAlignment="1">
      <alignment horizontal="left" vertical="center" wrapText="1"/>
    </xf>
    <xf fontId="13" fillId="6" borderId="7" numFmtId="161" xfId="0" applyNumberFormat="1" applyFont="1" applyFill="1" applyBorder="1" applyAlignment="1">
      <alignment horizontal="center" vertical="center" wrapText="1"/>
    </xf>
    <xf fontId="13" fillId="6" borderId="8" numFmtId="161" xfId="0" applyNumberFormat="1" applyFont="1" applyFill="1" applyBorder="1" applyAlignment="1">
      <alignment horizontal="center" vertical="center" wrapText="1"/>
    </xf>
    <xf fontId="14" fillId="6" borderId="1" numFmtId="0" xfId="0" applyFont="1" applyFill="1" applyBorder="1" applyAlignment="1">
      <alignment horizontal="left" vertical="center" wrapText="1"/>
    </xf>
    <xf fontId="11" fillId="0" borderId="0" numFmtId="161" xfId="0" applyNumberFormat="1" applyFont="1" applyAlignment="1">
      <alignment vertical="center"/>
    </xf>
    <xf fontId="13" fillId="7" borderId="9" numFmtId="0" xfId="0" applyFont="1" applyFill="1" applyBorder="1" applyAlignment="1">
      <alignment horizontal="left" vertical="center" wrapText="1"/>
    </xf>
    <xf fontId="13" fillId="7" borderId="8" numFmtId="0" xfId="0" applyFont="1" applyFill="1" applyBorder="1" applyAlignment="1">
      <alignment horizontal="left" vertical="center" wrapText="1"/>
    </xf>
    <xf fontId="13" fillId="7" borderId="9" numFmtId="162" xfId="0" applyNumberFormat="1" applyFont="1" applyFill="1" applyBorder="1" applyAlignment="1">
      <alignment horizontal="right" vertical="center" wrapText="1"/>
    </xf>
    <xf fontId="13" fillId="7" borderId="9" numFmtId="161" xfId="0" applyNumberFormat="1" applyFont="1" applyFill="1" applyBorder="1" applyAlignment="1">
      <alignment horizontal="left" vertical="center" wrapText="1"/>
    </xf>
    <xf fontId="13" fillId="7" borderId="7" numFmtId="161" xfId="0" applyNumberFormat="1" applyFont="1" applyFill="1" applyBorder="1" applyAlignment="1">
      <alignment horizontal="center" vertical="center" wrapText="1"/>
    </xf>
    <xf fontId="13" fillId="7" borderId="8" numFmtId="161" xfId="0" applyNumberFormat="1" applyFont="1" applyFill="1" applyBorder="1" applyAlignment="1">
      <alignment horizontal="center" vertical="center" wrapText="1"/>
    </xf>
    <xf fontId="15" fillId="7" borderId="1" numFmtId="0" xfId="0" applyFont="1" applyFill="1" applyBorder="1" applyAlignment="1">
      <alignment horizontal="left" vertical="center" wrapText="1"/>
    </xf>
    <xf fontId="3" fillId="0" borderId="0" numFmtId="0" xfId="0" applyFont="1" applyProtection="1">
      <protection locked="0"/>
    </xf>
    <xf fontId="0" fillId="0" borderId="0" numFmtId="0" xfId="0" applyProtection="1">
      <protection locked="0"/>
    </xf>
    <xf fontId="16" fillId="0" borderId="0" numFmtId="0" xfId="0" applyFont="1" applyProtection="1">
      <protection locked="0"/>
    </xf>
    <xf fontId="5" fillId="0" borderId="0" numFmtId="0" xfId="0" applyFont="1" applyProtection="1">
      <protection locked="0"/>
    </xf>
    <xf fontId="6" fillId="0" borderId="0" numFmtId="0" xfId="0" applyFont="1" applyProtection="1">
      <protection locked="0"/>
    </xf>
    <xf fontId="5" fillId="0" borderId="0" numFmtId="0" xfId="0" applyFont="1" applyAlignment="1" applyProtection="1">
      <alignment horizontal="right"/>
      <protection locked="0"/>
    </xf>
    <xf fontId="4" fillId="0" borderId="0" numFmtId="0" xfId="0" applyFont="1"/>
    <xf fontId="10" fillId="0" borderId="1" numFmtId="0" xfId="3" applyFont="1" applyBorder="1" applyAlignment="1">
      <alignment horizontal="left"/>
    </xf>
    <xf fontId="4" fillId="8" borderId="0" numFmtId="3" xfId="0" applyNumberFormat="1" applyFont="1" applyFill="1"/>
    <xf fontId="10" fillId="0" borderId="4" numFmtId="0" xfId="0" applyFont="1" applyBorder="1" applyAlignment="1">
      <alignment horizontal="center" vertical="center" wrapText="1"/>
    </xf>
    <xf fontId="4" fillId="0" borderId="0" numFmtId="3" xfId="0" applyNumberFormat="1" applyFont="1"/>
    <xf fontId="15" fillId="0" borderId="0" numFmtId="0" xfId="5" applyFont="1" applyAlignment="1">
      <alignment horizontal="left" vertical="center"/>
    </xf>
  </cellXfs>
  <cellStyles count="7">
    <cellStyle name="Обычный" xfId="0" builtinId="0"/>
    <cellStyle name="Обычный 10" xfId="1"/>
    <cellStyle name="Обычный 15" xfId="2"/>
    <cellStyle name="Обычный 2 10" xfId="3"/>
    <cellStyle name="Обычный 2 176" xfId="4"/>
    <cellStyle name="Обычный_Лист1" xfId="5"/>
    <cellStyle name="Финансовый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outlinePr applyStyles="1" summaryBelow="0" summaryRight="0" showOutlineSymbols="1"/>
    <pageSetUpPr autoPageBreaks="1" fitToPage="1"/>
  </sheetPr>
  <sheetViews>
    <sheetView topLeftCell="A1" zoomScale="60" workbookViewId="0">
      <pane ySplit="9" topLeftCell="A10" activePane="bottomLeft" state="frozen"/>
      <selection activeCell="B23" activeCellId="0" sqref="B23"/>
    </sheetView>
  </sheetViews>
  <sheetFormatPr defaultRowHeight="14.25" outlineLevelCol="1"/>
  <cols>
    <col customWidth="1" min="1" max="1" style="1" width="9.42578125"/>
    <col customWidth="1" min="2" max="2" style="1" width="34.42578125"/>
    <col customWidth="1" min="3" max="3" style="1" width="15.140625"/>
    <col customWidth="1" min="4" max="8" style="1" width="19.7109375"/>
    <col bestFit="1" customWidth="1" min="9" max="9" style="1" width="38"/>
    <col customWidth="1" min="10" max="10" style="1" width="18.140625"/>
    <col customWidth="1" min="11" max="12" style="1" width="22.140625"/>
    <col customWidth="1" min="13" max="13" style="1" width="18.140625"/>
    <col customWidth="1" min="14" max="14" style="1" width="16.42578125"/>
    <col customWidth="1" min="15" max="15" style="1" width="24.140625"/>
    <col customWidth="1" min="16" max="16" style="1" width="22.140625"/>
    <col customWidth="1" min="17" max="17" outlineLevel="1" style="1" width="16.5703125"/>
    <col customWidth="1" min="18" max="18" outlineLevel="1" style="1" width="12.5703125"/>
    <col customWidth="1" min="19" max="19" outlineLevel="1" style="1" width="9"/>
    <col customWidth="1" min="20" max="20" style="1" width="21.85546875"/>
    <col customWidth="1" min="21" max="21" outlineLevel="1" style="1" width="10.5703125"/>
    <col customWidth="1" min="22" max="23" outlineLevel="1" style="1" width="9"/>
    <col customWidth="1" min="24" max="24" style="1" width="20.5703125"/>
    <col customWidth="1" min="25" max="25" outlineLevel="1" style="1" width="9"/>
    <col customWidth="1" min="26" max="26" outlineLevel="1" style="1" width="9.7109375"/>
    <col customWidth="1" min="27" max="27" outlineLevel="1" style="1" width="13"/>
    <col customWidth="1" min="28" max="28" style="1" width="20.28515625"/>
    <col customWidth="1" min="29" max="29" outlineLevel="1" style="1" width="11.85546875"/>
    <col customWidth="1" min="30" max="30" outlineLevel="1" style="1" width="10.42578125"/>
    <col customWidth="1" min="31" max="31" outlineLevel="1" style="1" width="11.85546875"/>
    <col customWidth="1" min="32" max="32" style="1" width="19.140625"/>
    <col customWidth="1" min="33" max="33" style="1" width="20.28515625"/>
    <col customWidth="1" min="34" max="34" style="1" width="17"/>
    <col customWidth="1" min="35" max="36" style="1" width="41.85546875"/>
    <col min="37" max="16384" style="1" width="9.140625"/>
  </cols>
  <sheetData>
    <row r="1">
      <c r="S1" s="2"/>
    </row>
    <row r="2" ht="22.5" customHeight="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27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P3" s="6"/>
      <c r="Q3" s="6"/>
      <c r="R3" s="6"/>
      <c r="S3" s="7"/>
      <c r="AF3" s="8"/>
    </row>
    <row r="4" ht="21.75">
      <c r="A4" s="4"/>
      <c r="B4" s="5"/>
      <c r="C4" s="9" t="s">
        <v>1</v>
      </c>
      <c r="D4" s="10">
        <f ca="1">TODAY()</f>
        <v>45244</v>
      </c>
      <c r="K4" s="9" t="s">
        <v>2</v>
      </c>
      <c r="L4" s="11" t="s">
        <v>3</v>
      </c>
      <c r="M4" s="11"/>
      <c r="N4" s="11"/>
      <c r="O4" s="11"/>
    </row>
    <row r="5" ht="16.5" customHeight="1">
      <c r="B5" s="2"/>
      <c r="C5" s="2"/>
      <c r="D5" s="2"/>
      <c r="E5" s="2"/>
      <c r="F5" s="2"/>
      <c r="G5" s="2"/>
      <c r="H5" s="2"/>
      <c r="I5" s="2"/>
      <c r="J5" s="12"/>
      <c r="K5" s="12"/>
      <c r="L5" s="2"/>
      <c r="M5" s="2"/>
      <c r="N5" s="12"/>
      <c r="O5" s="12"/>
      <c r="P5" s="12"/>
      <c r="Q5" s="12"/>
      <c r="R5" s="12"/>
      <c r="S5" s="13"/>
    </row>
    <row r="6" ht="15">
      <c r="B6" s="2"/>
      <c r="C6" s="1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5"/>
      <c r="P6" s="2"/>
      <c r="Q6" s="2"/>
      <c r="R6" s="2"/>
      <c r="S6" s="16"/>
    </row>
    <row r="7" s="17" customFormat="1" ht="18.75" customHeight="1">
      <c r="A7" s="18" t="s">
        <v>4</v>
      </c>
      <c r="B7" s="19" t="s">
        <v>5</v>
      </c>
      <c r="C7" s="20" t="s">
        <v>6</v>
      </c>
      <c r="D7" s="20" t="s">
        <v>7</v>
      </c>
      <c r="E7" s="21" t="s">
        <v>8</v>
      </c>
      <c r="F7" s="21"/>
      <c r="G7" s="21"/>
      <c r="H7" s="21"/>
      <c r="I7" s="18" t="s">
        <v>9</v>
      </c>
      <c r="J7" s="19" t="s">
        <v>10</v>
      </c>
      <c r="K7" s="18" t="s">
        <v>11</v>
      </c>
      <c r="L7" s="19" t="s">
        <v>12</v>
      </c>
      <c r="M7" s="19" t="s">
        <v>13</v>
      </c>
      <c r="N7" s="19"/>
      <c r="O7" s="19" t="s">
        <v>14</v>
      </c>
      <c r="P7" s="22" t="s">
        <v>15</v>
      </c>
      <c r="Q7" s="19" t="s">
        <v>16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8" t="s">
        <v>17</v>
      </c>
      <c r="AH7" s="18" t="s">
        <v>18</v>
      </c>
      <c r="AI7" s="18" t="s">
        <v>19</v>
      </c>
      <c r="AJ7" s="18" t="s">
        <v>20</v>
      </c>
    </row>
    <row r="8" s="23" customFormat="1" ht="51.75">
      <c r="A8" s="24"/>
      <c r="B8" s="19"/>
      <c r="C8" s="20"/>
      <c r="D8" s="20"/>
      <c r="E8" s="21" t="s">
        <v>21</v>
      </c>
      <c r="F8" s="21" t="s">
        <v>22</v>
      </c>
      <c r="G8" s="21" t="s">
        <v>23</v>
      </c>
      <c r="H8" s="21" t="s">
        <v>24</v>
      </c>
      <c r="I8" s="24"/>
      <c r="J8" s="19"/>
      <c r="K8" s="24"/>
      <c r="L8" s="19"/>
      <c r="M8" s="19" t="s">
        <v>25</v>
      </c>
      <c r="N8" s="19" t="s">
        <v>26</v>
      </c>
      <c r="O8" s="19"/>
      <c r="P8" s="25"/>
      <c r="Q8" s="25" t="s">
        <v>27</v>
      </c>
      <c r="R8" s="25" t="s">
        <v>28</v>
      </c>
      <c r="S8" s="25" t="s">
        <v>29</v>
      </c>
      <c r="T8" s="24" t="s">
        <v>30</v>
      </c>
      <c r="U8" s="24" t="s">
        <v>31</v>
      </c>
      <c r="V8" s="24" t="s">
        <v>32</v>
      </c>
      <c r="W8" s="24" t="s">
        <v>33</v>
      </c>
      <c r="X8" s="24" t="s">
        <v>34</v>
      </c>
      <c r="Y8" s="24" t="s">
        <v>35</v>
      </c>
      <c r="Z8" s="24" t="s">
        <v>36</v>
      </c>
      <c r="AA8" s="24" t="s">
        <v>37</v>
      </c>
      <c r="AB8" s="24" t="s">
        <v>38</v>
      </c>
      <c r="AC8" s="24" t="s">
        <v>39</v>
      </c>
      <c r="AD8" s="24" t="s">
        <v>40</v>
      </c>
      <c r="AE8" s="24" t="s">
        <v>41</v>
      </c>
      <c r="AF8" s="24" t="s">
        <v>42</v>
      </c>
      <c r="AG8" s="24"/>
      <c r="AH8" s="24"/>
      <c r="AI8" s="24"/>
      <c r="AJ8" s="24"/>
    </row>
    <row r="9" s="26" customFormat="1" ht="34.5">
      <c r="A9" s="24">
        <v>1</v>
      </c>
      <c r="B9" s="27">
        <v>2</v>
      </c>
      <c r="C9" s="24">
        <v>3</v>
      </c>
      <c r="D9" s="27" t="s">
        <v>43</v>
      </c>
      <c r="E9" s="28">
        <v>5</v>
      </c>
      <c r="F9" s="28">
        <v>6</v>
      </c>
      <c r="G9" s="28">
        <v>7</v>
      </c>
      <c r="H9" s="28">
        <v>8</v>
      </c>
      <c r="I9" s="24">
        <v>9</v>
      </c>
      <c r="J9" s="27">
        <v>10</v>
      </c>
      <c r="K9" s="24">
        <v>11</v>
      </c>
      <c r="L9" s="27">
        <v>12</v>
      </c>
      <c r="M9" s="24">
        <v>13</v>
      </c>
      <c r="N9" s="27">
        <v>14</v>
      </c>
      <c r="O9" s="24">
        <v>15</v>
      </c>
      <c r="P9" s="27" t="s">
        <v>44</v>
      </c>
      <c r="Q9" s="24">
        <v>17</v>
      </c>
      <c r="R9" s="27">
        <v>18</v>
      </c>
      <c r="S9" s="24">
        <v>19</v>
      </c>
      <c r="T9" s="27">
        <v>20</v>
      </c>
      <c r="U9" s="24">
        <v>21</v>
      </c>
      <c r="V9" s="27">
        <v>22</v>
      </c>
      <c r="W9" s="24">
        <v>23</v>
      </c>
      <c r="X9" s="27">
        <v>24</v>
      </c>
      <c r="Y9" s="24">
        <v>25</v>
      </c>
      <c r="Z9" s="27">
        <v>26</v>
      </c>
      <c r="AA9" s="24">
        <v>27</v>
      </c>
      <c r="AB9" s="27">
        <v>28</v>
      </c>
      <c r="AC9" s="24">
        <v>29</v>
      </c>
      <c r="AD9" s="27">
        <v>30</v>
      </c>
      <c r="AE9" s="24">
        <v>31</v>
      </c>
      <c r="AF9" s="27">
        <v>32</v>
      </c>
      <c r="AG9" s="27" t="s">
        <v>45</v>
      </c>
      <c r="AH9" s="27" t="s">
        <v>46</v>
      </c>
      <c r="AI9" s="24">
        <v>35</v>
      </c>
      <c r="AJ9" s="27">
        <v>36</v>
      </c>
    </row>
    <row r="10" s="29" customFormat="1" ht="19.5">
      <c r="A10" s="30" t="s">
        <v>47</v>
      </c>
      <c r="B10" s="31" t="s">
        <v>48</v>
      </c>
      <c r="C10" s="32"/>
      <c r="D10" s="33"/>
      <c r="E10" s="33"/>
      <c r="F10" s="33"/>
      <c r="G10" s="33"/>
      <c r="H10" s="33"/>
      <c r="I10" s="34"/>
      <c r="J10" s="35"/>
      <c r="K10" s="35"/>
      <c r="L10" s="35"/>
      <c r="M10" s="35"/>
      <c r="N10" s="35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/>
      <c r="AJ10" s="37"/>
    </row>
    <row r="11" s="29" customFormat="1" ht="19.5">
      <c r="A11" s="38">
        <v>1</v>
      </c>
      <c r="B11" s="39" t="s">
        <v>49</v>
      </c>
      <c r="C11" s="40"/>
      <c r="D11" s="41"/>
      <c r="E11" s="41"/>
      <c r="F11" s="41"/>
      <c r="G11" s="41"/>
      <c r="H11" s="41"/>
      <c r="I11" s="41"/>
      <c r="J11" s="42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3"/>
      <c r="AJ11" s="43"/>
    </row>
    <row r="12" s="23" customFormat="1" ht="69">
      <c r="A12" s="44" t="s">
        <v>50</v>
      </c>
      <c r="B12" s="45" t="s">
        <v>51</v>
      </c>
      <c r="C12" s="46">
        <v>2.94858156</v>
      </c>
      <c r="D12" s="47">
        <f>SUM(E12:H12)</f>
        <v>3.79</v>
      </c>
      <c r="E12" s="47">
        <v>1</v>
      </c>
      <c r="F12" s="47">
        <v>1</v>
      </c>
      <c r="G12" s="47">
        <v>1</v>
      </c>
      <c r="H12" s="48">
        <v>0.79000000000000004</v>
      </c>
      <c r="I12" s="45" t="str">
        <f>$L$4</f>
        <v xml:space="preserve">Пангодинское ЛПУМГ</v>
      </c>
      <c r="J12" s="49" t="s">
        <v>52</v>
      </c>
      <c r="K12" s="49" t="s">
        <v>53</v>
      </c>
      <c r="L12" s="49" t="s">
        <v>54</v>
      </c>
      <c r="M12" s="50">
        <v>44927</v>
      </c>
      <c r="N12" s="50">
        <v>45291</v>
      </c>
      <c r="O12" s="51">
        <v>3.79</v>
      </c>
      <c r="P12" s="52">
        <f t="shared" ref="P12:P13" si="0">T12+X12+AB12+AF12</f>
        <v>3.69317012</v>
      </c>
      <c r="Q12" s="51">
        <v>0.25346400000000002</v>
      </c>
      <c r="R12" s="51">
        <v>0.23142299999999999</v>
      </c>
      <c r="S12" s="51">
        <v>0.25277492000000001</v>
      </c>
      <c r="T12" s="52">
        <f t="shared" ref="T12:T13" si="1">SUM(Q12:S12)</f>
        <v>0.73766192000000008</v>
      </c>
      <c r="U12" s="51">
        <v>0.237622</v>
      </c>
      <c r="V12" s="51">
        <v>0.24244352</v>
      </c>
      <c r="W12" s="51">
        <v>0.23762220000000001</v>
      </c>
      <c r="X12" s="52">
        <f t="shared" ref="X12:X13" si="2">SUM(U12:W12)</f>
        <v>0.71768772000000003</v>
      </c>
      <c r="Y12" s="51">
        <v>0.25346368000000002</v>
      </c>
      <c r="Z12" s="51">
        <v>0.23899972</v>
      </c>
      <c r="AA12" s="51">
        <v>0.22935707999999999</v>
      </c>
      <c r="AB12" s="52">
        <f t="shared" ref="AB12:AB13" si="3">SUM(Y12:AA12)</f>
        <v>0.72182047999999999</v>
      </c>
      <c r="AC12" s="51">
        <v>0.23400000000000001</v>
      </c>
      <c r="AD12" s="51">
        <v>0.22935707999999999</v>
      </c>
      <c r="AE12" s="51">
        <v>1.05264292</v>
      </c>
      <c r="AF12" s="52">
        <f t="shared" ref="AF12:AF13" si="4">SUM(AC12:AE12)</f>
        <v>1.516</v>
      </c>
      <c r="AG12" s="53">
        <f t="shared" ref="AG12:AG13" si="5">P12-C12</f>
        <v>0.74458855999999995</v>
      </c>
      <c r="AH12" s="53">
        <f t="shared" ref="AH12:AH13" si="6">P12-D12</f>
        <v>-0.096829880000000035</v>
      </c>
      <c r="AI12" s="54"/>
      <c r="AJ12" s="54" t="s">
        <v>55</v>
      </c>
    </row>
    <row r="13" s="23" customFormat="1" ht="17.25">
      <c r="A13" s="55"/>
      <c r="B13" s="56"/>
      <c r="C13" s="47"/>
      <c r="D13" s="47"/>
      <c r="E13" s="57"/>
      <c r="F13" s="57"/>
      <c r="G13" s="57"/>
      <c r="H13" s="57"/>
      <c r="I13" s="58"/>
      <c r="J13" s="59"/>
      <c r="K13" s="59"/>
      <c r="L13" s="60"/>
      <c r="M13" s="61"/>
      <c r="N13" s="61"/>
      <c r="O13" s="62"/>
      <c r="P13" s="52">
        <f t="shared" si="0"/>
        <v>0</v>
      </c>
      <c r="Q13" s="62"/>
      <c r="R13" s="62"/>
      <c r="S13" s="62"/>
      <c r="T13" s="52">
        <f t="shared" si="1"/>
        <v>0</v>
      </c>
      <c r="U13" s="62"/>
      <c r="V13" s="62"/>
      <c r="W13" s="62"/>
      <c r="X13" s="52">
        <f t="shared" si="2"/>
        <v>0</v>
      </c>
      <c r="Y13" s="62"/>
      <c r="Z13" s="62"/>
      <c r="AA13" s="62"/>
      <c r="AB13" s="52">
        <f t="shared" si="3"/>
        <v>0</v>
      </c>
      <c r="AC13" s="62"/>
      <c r="AD13" s="62"/>
      <c r="AE13" s="62"/>
      <c r="AF13" s="52">
        <f t="shared" si="4"/>
        <v>0</v>
      </c>
      <c r="AG13" s="53">
        <f t="shared" si="5"/>
        <v>0</v>
      </c>
      <c r="AH13" s="53">
        <f t="shared" si="6"/>
        <v>0</v>
      </c>
      <c r="AI13" s="63"/>
      <c r="AJ13" s="63"/>
    </row>
    <row r="14" s="29" customFormat="1" ht="19.5">
      <c r="A14" s="64"/>
      <c r="B14" s="65" t="s">
        <v>56</v>
      </c>
      <c r="C14" s="66">
        <f>SUM(C12:C13)</f>
        <v>2.94858156</v>
      </c>
      <c r="D14" s="66">
        <f>SUM(D12:D13)</f>
        <v>3.79</v>
      </c>
      <c r="E14" s="66">
        <f t="shared" ref="E14:H14" si="7">SUM(E12:E13)</f>
        <v>1</v>
      </c>
      <c r="F14" s="66">
        <f t="shared" si="7"/>
        <v>1</v>
      </c>
      <c r="G14" s="66">
        <f t="shared" si="7"/>
        <v>1</v>
      </c>
      <c r="H14" s="66">
        <f t="shared" si="7"/>
        <v>0.79000000000000004</v>
      </c>
      <c r="I14" s="67"/>
      <c r="J14" s="68"/>
      <c r="K14" s="68"/>
      <c r="L14" s="68"/>
      <c r="M14" s="68"/>
      <c r="N14" s="69"/>
      <c r="O14" s="70">
        <f t="shared" ref="O14:AH18" si="8">SUM(O12:O13)</f>
        <v>3.79</v>
      </c>
      <c r="P14" s="71">
        <f t="shared" si="8"/>
        <v>3.69317012</v>
      </c>
      <c r="Q14" s="71">
        <f t="shared" si="8"/>
        <v>0.25346400000000002</v>
      </c>
      <c r="R14" s="71">
        <f t="shared" si="8"/>
        <v>0.23142299999999999</v>
      </c>
      <c r="S14" s="71">
        <f t="shared" si="8"/>
        <v>0.25277492000000001</v>
      </c>
      <c r="T14" s="71">
        <f t="shared" si="8"/>
        <v>0.73766192000000008</v>
      </c>
      <c r="U14" s="71">
        <f t="shared" si="8"/>
        <v>0.237622</v>
      </c>
      <c r="V14" s="71">
        <f t="shared" si="8"/>
        <v>0.24244352</v>
      </c>
      <c r="W14" s="71">
        <f t="shared" si="8"/>
        <v>0.23762220000000001</v>
      </c>
      <c r="X14" s="71">
        <f t="shared" si="8"/>
        <v>0.71768772000000003</v>
      </c>
      <c r="Y14" s="71">
        <f t="shared" si="8"/>
        <v>0.25346368000000002</v>
      </c>
      <c r="Z14" s="71">
        <f t="shared" si="8"/>
        <v>0.23899972</v>
      </c>
      <c r="AA14" s="71">
        <f t="shared" si="8"/>
        <v>0.22935707999999999</v>
      </c>
      <c r="AB14" s="71">
        <f t="shared" si="8"/>
        <v>0.72182047999999999</v>
      </c>
      <c r="AC14" s="71">
        <f t="shared" si="8"/>
        <v>0.23400000000000001</v>
      </c>
      <c r="AD14" s="71">
        <f t="shared" si="8"/>
        <v>0.22935707999999999</v>
      </c>
      <c r="AE14" s="71">
        <f t="shared" si="8"/>
        <v>1.05264292</v>
      </c>
      <c r="AF14" s="71">
        <f t="shared" si="8"/>
        <v>1.516</v>
      </c>
      <c r="AG14" s="71">
        <f t="shared" si="8"/>
        <v>0.74458855999999995</v>
      </c>
      <c r="AH14" s="71">
        <f t="shared" si="8"/>
        <v>-0.096829880000000035</v>
      </c>
      <c r="AI14" s="72"/>
      <c r="AJ14" s="72"/>
      <c r="AK14" s="73"/>
      <c r="AL14" s="74"/>
    </row>
    <row r="15" s="73" customFormat="1" ht="19.5">
      <c r="A15" s="75">
        <v>2</v>
      </c>
      <c r="B15" s="39" t="s">
        <v>57</v>
      </c>
      <c r="C15" s="40"/>
      <c r="D15" s="41"/>
      <c r="E15" s="41"/>
      <c r="F15" s="41"/>
      <c r="G15" s="41"/>
      <c r="H15" s="41"/>
      <c r="I15" s="41"/>
      <c r="J15" s="42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76"/>
      <c r="AJ15" s="76"/>
      <c r="AL15" s="74"/>
    </row>
    <row r="16" s="23" customFormat="1" ht="69">
      <c r="A16" s="44" t="s">
        <v>58</v>
      </c>
      <c r="B16" s="45" t="s">
        <v>59</v>
      </c>
      <c r="C16" s="46">
        <v>0.250973</v>
      </c>
      <c r="D16" s="57">
        <f t="shared" ref="D16:D17" si="9">SUM(E16:H16)</f>
        <v>0.249</v>
      </c>
      <c r="E16" s="62">
        <v>0</v>
      </c>
      <c r="F16" s="62">
        <v>0</v>
      </c>
      <c r="G16" s="62">
        <v>0</v>
      </c>
      <c r="H16" s="48">
        <v>0.249</v>
      </c>
      <c r="I16" s="45" t="s">
        <v>3</v>
      </c>
      <c r="J16" s="49" t="s">
        <v>60</v>
      </c>
      <c r="K16" s="49" t="s">
        <v>61</v>
      </c>
      <c r="L16" s="49" t="s">
        <v>54</v>
      </c>
      <c r="M16" s="50">
        <v>44927</v>
      </c>
      <c r="N16" s="50">
        <v>45291</v>
      </c>
      <c r="O16" s="51">
        <v>0.24701519999999999</v>
      </c>
      <c r="P16" s="52">
        <f t="shared" ref="P16:P17" si="10">T16+X16+AB16+AF16</f>
        <v>0.24767539999999999</v>
      </c>
      <c r="Q16" s="51"/>
      <c r="R16" s="51">
        <v>0.043336</v>
      </c>
      <c r="S16" s="51">
        <v>0.0260016</v>
      </c>
      <c r="T16" s="52">
        <f t="shared" ref="T16:T17" si="11">SUM(Q16:S16)</f>
        <v>0.069337599999999999</v>
      </c>
      <c r="U16" s="51">
        <v>0.026001</v>
      </c>
      <c r="V16" s="51">
        <v>0.0281684</v>
      </c>
      <c r="W16" s="51">
        <v>0.012999999999999999</v>
      </c>
      <c r="X16" s="52">
        <f t="shared" ref="X16:X17" si="12">SUM(U16:W16)</f>
        <v>0.067169400000000004</v>
      </c>
      <c r="Y16" s="51"/>
      <c r="Z16" s="51"/>
      <c r="AA16" s="51">
        <v>0.0281684</v>
      </c>
      <c r="AB16" s="52">
        <f t="shared" ref="AB16:AB17" si="13">SUM(Y16:AA16)</f>
        <v>0.0281684</v>
      </c>
      <c r="AC16" s="51">
        <v>0.028000000000000001</v>
      </c>
      <c r="AD16" s="51">
        <v>0.025999999999999999</v>
      </c>
      <c r="AE16" s="51">
        <v>0.029000000000000001</v>
      </c>
      <c r="AF16" s="52">
        <f t="shared" ref="AF16:AF17" si="14">SUM(AC16:AE16)</f>
        <v>0.083000000000000004</v>
      </c>
      <c r="AG16" s="53">
        <f t="shared" ref="AG16:AG17" si="15">P16-C16</f>
        <v>-0.0032976000000000116</v>
      </c>
      <c r="AH16" s="53">
        <f t="shared" ref="AH16:AH17" si="16">P16-D16</f>
        <v>-0.0013246000000000091</v>
      </c>
      <c r="AI16" s="77"/>
      <c r="AJ16" s="77"/>
      <c r="AL16" s="78"/>
    </row>
    <row r="17" s="23" customFormat="1" ht="17.25">
      <c r="A17" s="77"/>
      <c r="B17" s="77"/>
      <c r="C17" s="77"/>
      <c r="D17" s="57">
        <f t="shared" si="9"/>
        <v>0</v>
      </c>
      <c r="E17" s="62"/>
      <c r="F17" s="62"/>
      <c r="G17" s="62"/>
      <c r="H17" s="77"/>
      <c r="I17" s="77"/>
      <c r="J17" s="77"/>
      <c r="K17" s="77"/>
      <c r="L17" s="77"/>
      <c r="M17" s="77"/>
      <c r="N17" s="77"/>
      <c r="O17" s="77"/>
      <c r="P17" s="52">
        <f t="shared" si="10"/>
        <v>0</v>
      </c>
      <c r="Q17" s="77"/>
      <c r="R17" s="77"/>
      <c r="S17" s="77"/>
      <c r="T17" s="52">
        <f t="shared" si="11"/>
        <v>0</v>
      </c>
      <c r="U17" s="77"/>
      <c r="V17" s="77"/>
      <c r="W17" s="77"/>
      <c r="X17" s="52">
        <f t="shared" si="12"/>
        <v>0</v>
      </c>
      <c r="Y17" s="77"/>
      <c r="Z17" s="77"/>
      <c r="AA17" s="77"/>
      <c r="AB17" s="52">
        <f t="shared" si="13"/>
        <v>0</v>
      </c>
      <c r="AC17" s="77"/>
      <c r="AD17" s="77"/>
      <c r="AE17" s="77"/>
      <c r="AF17" s="52">
        <f t="shared" si="14"/>
        <v>0</v>
      </c>
      <c r="AG17" s="53">
        <f t="shared" si="15"/>
        <v>0</v>
      </c>
      <c r="AH17" s="53">
        <f t="shared" si="16"/>
        <v>0</v>
      </c>
      <c r="AI17" s="77"/>
      <c r="AJ17" s="77"/>
      <c r="AL17" s="78"/>
    </row>
    <row r="18" s="29" customFormat="1" ht="19.5">
      <c r="A18" s="64"/>
      <c r="B18" s="65" t="s">
        <v>62</v>
      </c>
      <c r="C18" s="71">
        <f t="shared" ref="C18:G18" si="17">SUM(C16:C17)</f>
        <v>0.250973</v>
      </c>
      <c r="D18" s="71">
        <f t="shared" si="17"/>
        <v>0.249</v>
      </c>
      <c r="E18" s="71">
        <f t="shared" si="17"/>
        <v>0</v>
      </c>
      <c r="F18" s="71">
        <f t="shared" si="17"/>
        <v>0</v>
      </c>
      <c r="G18" s="71">
        <f t="shared" si="17"/>
        <v>0</v>
      </c>
      <c r="H18" s="71">
        <f>SUM(H16:H17)</f>
        <v>0.249</v>
      </c>
      <c r="I18" s="67"/>
      <c r="J18" s="68"/>
      <c r="K18" s="68"/>
      <c r="L18" s="68"/>
      <c r="M18" s="68"/>
      <c r="N18" s="69"/>
      <c r="O18" s="71">
        <f t="shared" si="8"/>
        <v>0.24701519999999999</v>
      </c>
      <c r="P18" s="71">
        <f t="shared" si="8"/>
        <v>0.24767539999999999</v>
      </c>
      <c r="Q18" s="71">
        <f t="shared" si="8"/>
        <v>0</v>
      </c>
      <c r="R18" s="71">
        <f t="shared" si="8"/>
        <v>0.043336</v>
      </c>
      <c r="S18" s="71">
        <f t="shared" si="8"/>
        <v>0.0260016</v>
      </c>
      <c r="T18" s="71">
        <f t="shared" si="8"/>
        <v>0.069337599999999999</v>
      </c>
      <c r="U18" s="71">
        <f t="shared" si="8"/>
        <v>0.026001</v>
      </c>
      <c r="V18" s="71">
        <f t="shared" si="8"/>
        <v>0.0281684</v>
      </c>
      <c r="W18" s="71">
        <f t="shared" si="8"/>
        <v>0.012999999999999999</v>
      </c>
      <c r="X18" s="71">
        <f t="shared" si="8"/>
        <v>0.067169400000000004</v>
      </c>
      <c r="Y18" s="71">
        <f t="shared" si="8"/>
        <v>0</v>
      </c>
      <c r="Z18" s="71">
        <f t="shared" si="8"/>
        <v>0</v>
      </c>
      <c r="AA18" s="71">
        <f t="shared" si="8"/>
        <v>0.0281684</v>
      </c>
      <c r="AB18" s="71">
        <f t="shared" si="8"/>
        <v>0.0281684</v>
      </c>
      <c r="AC18" s="71">
        <f t="shared" ref="AC18:AH18" si="18">SUM(AC16:AC17)</f>
        <v>0.028000000000000001</v>
      </c>
      <c r="AD18" s="71">
        <f t="shared" si="18"/>
        <v>0.025999999999999999</v>
      </c>
      <c r="AE18" s="71">
        <f t="shared" si="18"/>
        <v>0.029000000000000001</v>
      </c>
      <c r="AF18" s="71">
        <f t="shared" si="18"/>
        <v>0.083000000000000004</v>
      </c>
      <c r="AG18" s="71">
        <f t="shared" si="18"/>
        <v>-0.0032976000000000116</v>
      </c>
      <c r="AH18" s="71">
        <f t="shared" si="18"/>
        <v>-0.0013246000000000091</v>
      </c>
      <c r="AI18" s="72"/>
      <c r="AJ18" s="72"/>
      <c r="AL18" s="74"/>
    </row>
    <row r="19" s="29" customFormat="1" ht="35.25" customHeight="1">
      <c r="A19" s="79" t="s">
        <v>63</v>
      </c>
      <c r="B19" s="80" t="s">
        <v>64</v>
      </c>
      <c r="C19" s="81"/>
      <c r="D19" s="82"/>
      <c r="E19" s="82"/>
      <c r="F19" s="82"/>
      <c r="G19" s="82"/>
      <c r="H19" s="82"/>
      <c r="I19" s="83"/>
      <c r="J19" s="84"/>
      <c r="K19" s="84"/>
      <c r="L19" s="84"/>
      <c r="M19" s="84"/>
      <c r="N19" s="84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6"/>
      <c r="AJ19" s="86"/>
    </row>
    <row r="20" s="29" customFormat="1" ht="35.25" customHeight="1">
      <c r="A20" s="75">
        <v>1</v>
      </c>
      <c r="B20" s="39" t="s">
        <v>65</v>
      </c>
      <c r="C20" s="40"/>
      <c r="D20" s="41"/>
      <c r="E20" s="41"/>
      <c r="F20" s="41"/>
      <c r="G20" s="41"/>
      <c r="H20" s="41"/>
      <c r="I20" s="41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3"/>
      <c r="AJ20" s="43"/>
    </row>
    <row r="21" s="87" customFormat="1" ht="51.75">
      <c r="A21" s="44" t="s">
        <v>50</v>
      </c>
      <c r="B21" s="45" t="s">
        <v>66</v>
      </c>
      <c r="C21" s="46">
        <v>1.9038345299999999</v>
      </c>
      <c r="D21" s="47">
        <f t="shared" ref="D21:D25" si="19">SUM(E21:H21)</f>
        <v>2.1899999999999999</v>
      </c>
      <c r="E21" s="62">
        <v>0</v>
      </c>
      <c r="F21" s="62">
        <v>0</v>
      </c>
      <c r="G21" s="62">
        <v>0</v>
      </c>
      <c r="H21" s="48">
        <v>2.1899999999999999</v>
      </c>
      <c r="I21" s="45" t="str">
        <f t="shared" ref="I21:I30" si="20">$L$4</f>
        <v xml:space="preserve">Пангодинское ЛПУМГ</v>
      </c>
      <c r="J21" s="49" t="s">
        <v>67</v>
      </c>
      <c r="K21" s="49" t="s">
        <v>66</v>
      </c>
      <c r="L21" s="49" t="s">
        <v>68</v>
      </c>
      <c r="M21" s="50" t="s">
        <v>67</v>
      </c>
      <c r="N21" s="50" t="s">
        <v>67</v>
      </c>
      <c r="O21" s="51">
        <v>2.18694458</v>
      </c>
      <c r="P21" s="52">
        <f t="shared" ref="P21:P25" si="21">T21+X21+AB21+AF21</f>
        <v>2.18694458</v>
      </c>
      <c r="Q21" s="51">
        <v>0.181121</v>
      </c>
      <c r="R21" s="51">
        <v>0.18254000000000001</v>
      </c>
      <c r="S21" s="51">
        <v>0.18268298999999999</v>
      </c>
      <c r="T21" s="52">
        <f t="shared" ref="T21:T25" si="22">SUM(Q21:S21)</f>
        <v>0.54634399</v>
      </c>
      <c r="U21" s="51">
        <v>0.18403800000000001</v>
      </c>
      <c r="V21" s="51">
        <v>0.18342286999999999</v>
      </c>
      <c r="W21" s="51">
        <v>0.18451774000000001</v>
      </c>
      <c r="X21" s="52">
        <f t="shared" ref="X21:X25" si="23">SUM(U21:W21)</f>
        <v>0.55197861000000004</v>
      </c>
      <c r="Y21" s="51">
        <v>0.18159354</v>
      </c>
      <c r="Z21" s="51">
        <v>0.18364193000000001</v>
      </c>
      <c r="AA21" s="51">
        <v>0.18338651</v>
      </c>
      <c r="AB21" s="52">
        <f t="shared" ref="AB21:AB25" si="24">SUM(Y21:AA21)</f>
        <v>0.54862198000000006</v>
      </c>
      <c r="AC21" s="51">
        <v>0.17999999999999999</v>
      </c>
      <c r="AD21" s="51">
        <v>0.17999999999999999</v>
      </c>
      <c r="AE21" s="51">
        <v>0.17999999999999999</v>
      </c>
      <c r="AF21" s="52">
        <f t="shared" ref="AF21:AF25" si="25">SUM(AC21:AE21)</f>
        <v>0.54000000000000004</v>
      </c>
      <c r="AG21" s="53">
        <f t="shared" ref="AG21:AG25" si="26">P21-C21</f>
        <v>0.28311005000000011</v>
      </c>
      <c r="AH21" s="53">
        <f t="shared" ref="AH21:AH25" si="27">P21-D21</f>
        <v>-0.0030554199999999199</v>
      </c>
      <c r="AI21" s="54"/>
      <c r="AJ21" s="54"/>
      <c r="AK21" s="88"/>
    </row>
    <row r="22" s="87" customFormat="1" ht="69">
      <c r="A22" s="44" t="s">
        <v>69</v>
      </c>
      <c r="B22" s="45" t="s">
        <v>70</v>
      </c>
      <c r="C22" s="46">
        <v>7.3689900000000002</v>
      </c>
      <c r="D22" s="47">
        <f t="shared" si="19"/>
        <v>7.3680000000000003</v>
      </c>
      <c r="E22" s="62">
        <v>0</v>
      </c>
      <c r="F22" s="62">
        <v>0</v>
      </c>
      <c r="G22" s="62">
        <v>0</v>
      </c>
      <c r="H22" s="48">
        <v>7.3680000000000003</v>
      </c>
      <c r="I22" s="45" t="str">
        <f t="shared" si="20"/>
        <v xml:space="preserve">Пангодинское ЛПУМГ</v>
      </c>
      <c r="J22" s="49" t="s">
        <v>71</v>
      </c>
      <c r="K22" s="49" t="s">
        <v>72</v>
      </c>
      <c r="L22" s="49" t="s">
        <v>73</v>
      </c>
      <c r="M22" s="50">
        <v>44927</v>
      </c>
      <c r="N22" s="50">
        <v>45291</v>
      </c>
      <c r="O22" s="51">
        <v>7.3680000000000003</v>
      </c>
      <c r="P22" s="52">
        <f t="shared" si="21"/>
        <v>7.2947410000000001</v>
      </c>
      <c r="Q22" s="51">
        <v>0</v>
      </c>
      <c r="R22" s="51">
        <v>0</v>
      </c>
      <c r="S22" s="51">
        <v>1.7261649999999999</v>
      </c>
      <c r="T22" s="52">
        <f t="shared" si="22"/>
        <v>1.7261649999999999</v>
      </c>
      <c r="U22" s="51">
        <v>0.60552499999999998</v>
      </c>
      <c r="V22" s="51">
        <v>0.63175599999999998</v>
      </c>
      <c r="W22" s="51">
        <v>0.60685</v>
      </c>
      <c r="X22" s="52">
        <f t="shared" si="23"/>
        <v>1.844131</v>
      </c>
      <c r="Y22" s="51">
        <v>0.62624999999999997</v>
      </c>
      <c r="Z22" s="51">
        <v>0.62761500000000003</v>
      </c>
      <c r="AA22" s="51">
        <v>0.60858000000000001</v>
      </c>
      <c r="AB22" s="52">
        <f t="shared" si="24"/>
        <v>1.8624450000000001</v>
      </c>
      <c r="AC22" s="51">
        <v>0.628</v>
      </c>
      <c r="AD22" s="51">
        <v>0.60699999999999998</v>
      </c>
      <c r="AE22" s="51">
        <v>0.627</v>
      </c>
      <c r="AF22" s="52">
        <f t="shared" si="25"/>
        <v>1.8619999999999999</v>
      </c>
      <c r="AG22" s="53">
        <f t="shared" si="26"/>
        <v>-0.074249000000000009</v>
      </c>
      <c r="AH22" s="53">
        <f t="shared" si="27"/>
        <v>-0.073259000000000185</v>
      </c>
      <c r="AI22" s="54"/>
      <c r="AJ22" s="54" t="s">
        <v>74</v>
      </c>
      <c r="AK22" s="88"/>
    </row>
    <row r="23" s="87" customFormat="1" ht="75">
      <c r="A23" s="44" t="s">
        <v>75</v>
      </c>
      <c r="B23" s="45" t="s">
        <v>70</v>
      </c>
      <c r="C23" s="46">
        <v>2.2278340000000001</v>
      </c>
      <c r="D23" s="47">
        <f t="shared" si="19"/>
        <v>1.151</v>
      </c>
      <c r="E23" s="62">
        <v>0</v>
      </c>
      <c r="F23" s="62">
        <v>0</v>
      </c>
      <c r="G23" s="62">
        <v>0</v>
      </c>
      <c r="H23" s="48">
        <v>1.151</v>
      </c>
      <c r="I23" s="45" t="str">
        <f t="shared" si="20"/>
        <v xml:space="preserve">Пангодинское ЛПУМГ</v>
      </c>
      <c r="J23" s="49" t="s">
        <v>67</v>
      </c>
      <c r="K23" s="49" t="s">
        <v>72</v>
      </c>
      <c r="L23" s="49" t="s">
        <v>68</v>
      </c>
      <c r="M23" s="50" t="s">
        <v>67</v>
      </c>
      <c r="N23" s="50" t="s">
        <v>67</v>
      </c>
      <c r="O23" s="51">
        <v>1.2624286</v>
      </c>
      <c r="P23" s="52">
        <f t="shared" si="21"/>
        <v>1.2624286</v>
      </c>
      <c r="Q23" s="51">
        <v>0.0037659999999999998</v>
      </c>
      <c r="R23" s="51">
        <v>0.33213100000000001</v>
      </c>
      <c r="S23" s="51">
        <v>0.38500000000000001</v>
      </c>
      <c r="T23" s="52">
        <f t="shared" si="22"/>
        <v>0.72089700000000001</v>
      </c>
      <c r="U23" s="51">
        <v>0.075800999999999993</v>
      </c>
      <c r="V23" s="51">
        <v>0.0067759999999999999</v>
      </c>
      <c r="W23" s="51">
        <v>0.020496199999999999</v>
      </c>
      <c r="X23" s="52">
        <f t="shared" si="23"/>
        <v>0.1030732</v>
      </c>
      <c r="Y23" s="51">
        <v>0.0804512</v>
      </c>
      <c r="Z23" s="51">
        <v>0.075726000000000002</v>
      </c>
      <c r="AA23" s="51">
        <v>0.085281200000000001</v>
      </c>
      <c r="AB23" s="52">
        <f t="shared" si="24"/>
        <v>0.24145840000000002</v>
      </c>
      <c r="AC23" s="51">
        <v>0.17999999999999999</v>
      </c>
      <c r="AD23" s="51">
        <v>0.01</v>
      </c>
      <c r="AE23" s="51">
        <v>0.0070000000000000001</v>
      </c>
      <c r="AF23" s="52">
        <f t="shared" si="25"/>
        <v>0.19700000000000001</v>
      </c>
      <c r="AG23" s="53">
        <f t="shared" si="26"/>
        <v>-0.96540540000000008</v>
      </c>
      <c r="AH23" s="53">
        <f t="shared" si="27"/>
        <v>0.11142859999999999</v>
      </c>
      <c r="AI23" s="54" t="s">
        <v>76</v>
      </c>
      <c r="AJ23" s="54" t="s">
        <v>77</v>
      </c>
      <c r="AK23" s="88"/>
    </row>
    <row r="24" s="87" customFormat="1" ht="86.25">
      <c r="A24" s="44" t="s">
        <v>78</v>
      </c>
      <c r="B24" s="45" t="s">
        <v>70</v>
      </c>
      <c r="C24" s="46">
        <v>0.11736000000000001</v>
      </c>
      <c r="D24" s="47">
        <f t="shared" si="19"/>
        <v>0.47799999999999998</v>
      </c>
      <c r="E24" s="62">
        <v>0</v>
      </c>
      <c r="F24" s="62">
        <v>0</v>
      </c>
      <c r="G24" s="62">
        <v>0</v>
      </c>
      <c r="H24" s="48">
        <v>0.47799999999999998</v>
      </c>
      <c r="I24" s="45" t="str">
        <f t="shared" si="20"/>
        <v xml:space="preserve">Пангодинское ЛПУМГ</v>
      </c>
      <c r="J24" s="49" t="s">
        <v>79</v>
      </c>
      <c r="K24" s="49" t="s">
        <v>80</v>
      </c>
      <c r="L24" s="49" t="s">
        <v>81</v>
      </c>
      <c r="M24" s="50">
        <v>44927</v>
      </c>
      <c r="N24" s="50">
        <v>45291</v>
      </c>
      <c r="O24" s="51">
        <v>0.47793000000000002</v>
      </c>
      <c r="P24" s="52">
        <f t="shared" si="21"/>
        <v>0.47792999999999997</v>
      </c>
      <c r="Q24" s="51"/>
      <c r="R24" s="51"/>
      <c r="S24" s="51">
        <v>0.15390999999999999</v>
      </c>
      <c r="T24" s="52">
        <f t="shared" si="22"/>
        <v>0.15390999999999999</v>
      </c>
      <c r="U24" s="51">
        <v>0.018440000000000002</v>
      </c>
      <c r="V24" s="51">
        <v>0.107835</v>
      </c>
      <c r="W24" s="51">
        <v>0.047774999999999998</v>
      </c>
      <c r="X24" s="52">
        <f t="shared" si="23"/>
        <v>0.17404999999999998</v>
      </c>
      <c r="Y24" s="51">
        <v>0.05509</v>
      </c>
      <c r="Z24" s="51">
        <v>0.0061549999999999999</v>
      </c>
      <c r="AA24" s="51">
        <v>0.088724999999999998</v>
      </c>
      <c r="AB24" s="52">
        <f t="shared" si="24"/>
        <v>0.14996999999999999</v>
      </c>
      <c r="AC24" s="51"/>
      <c r="AD24" s="51"/>
      <c r="AE24" s="51"/>
      <c r="AF24" s="52">
        <f t="shared" si="25"/>
        <v>0</v>
      </c>
      <c r="AG24" s="53">
        <f t="shared" si="26"/>
        <v>0.36056999999999995</v>
      </c>
      <c r="AH24" s="53">
        <f t="shared" si="27"/>
        <v>-7.0000000000014495e-05</v>
      </c>
      <c r="AI24" s="54"/>
      <c r="AJ24" s="54"/>
      <c r="AK24" s="88"/>
    </row>
    <row r="25" s="87" customFormat="1" ht="51.75">
      <c r="A25" s="44" t="s">
        <v>82</v>
      </c>
      <c r="B25" s="45" t="s">
        <v>83</v>
      </c>
      <c r="C25" s="46">
        <v>0.092799999999999994</v>
      </c>
      <c r="D25" s="47">
        <f t="shared" si="19"/>
        <v>0</v>
      </c>
      <c r="E25" s="89">
        <v>0</v>
      </c>
      <c r="F25" s="89">
        <v>0</v>
      </c>
      <c r="G25" s="89">
        <v>0</v>
      </c>
      <c r="H25" s="48">
        <v>0</v>
      </c>
      <c r="I25" s="45" t="str">
        <f t="shared" si="20"/>
        <v xml:space="preserve">Пангодинское ЛПУМГ</v>
      </c>
      <c r="J25" s="49" t="s">
        <v>84</v>
      </c>
      <c r="K25" s="49" t="s">
        <v>83</v>
      </c>
      <c r="L25" s="49" t="s">
        <v>85</v>
      </c>
      <c r="M25" s="50">
        <v>44781</v>
      </c>
      <c r="N25" s="50">
        <v>44804</v>
      </c>
      <c r="O25" s="51"/>
      <c r="P25" s="52">
        <f t="shared" si="21"/>
        <v>0</v>
      </c>
      <c r="Q25" s="51"/>
      <c r="R25" s="51"/>
      <c r="S25" s="51"/>
      <c r="T25" s="52">
        <f t="shared" si="22"/>
        <v>0</v>
      </c>
      <c r="U25" s="51"/>
      <c r="V25" s="51"/>
      <c r="W25" s="51"/>
      <c r="X25" s="52">
        <f t="shared" si="23"/>
        <v>0</v>
      </c>
      <c r="Y25" s="51"/>
      <c r="Z25" s="51"/>
      <c r="AA25" s="51"/>
      <c r="AB25" s="52">
        <f t="shared" si="24"/>
        <v>0</v>
      </c>
      <c r="AC25" s="51"/>
      <c r="AD25" s="51"/>
      <c r="AE25" s="51"/>
      <c r="AF25" s="52">
        <f t="shared" si="25"/>
        <v>0</v>
      </c>
      <c r="AG25" s="53">
        <f t="shared" si="26"/>
        <v>-0.092799999999999994</v>
      </c>
      <c r="AH25" s="53">
        <f t="shared" si="27"/>
        <v>0</v>
      </c>
      <c r="AI25" s="54"/>
      <c r="AJ25" s="54"/>
      <c r="AK25" s="88"/>
    </row>
    <row r="26" s="23" customFormat="1" ht="19.5">
      <c r="A26" s="90"/>
      <c r="B26" s="65" t="s">
        <v>56</v>
      </c>
      <c r="C26" s="66">
        <f>SUM(C21:C25)</f>
        <v>11.710818529999999</v>
      </c>
      <c r="D26" s="66">
        <f>SUM(D21:D25)</f>
        <v>11.186999999999999</v>
      </c>
      <c r="E26" s="66">
        <f>SUM(E21:E25)</f>
        <v>0</v>
      </c>
      <c r="F26" s="66">
        <f>SUM(F21:F25)</f>
        <v>0</v>
      </c>
      <c r="G26" s="66">
        <f>SUM(G21:G25)</f>
        <v>0</v>
      </c>
      <c r="H26" s="66">
        <f>SUM(H21:H25)</f>
        <v>11.186999999999999</v>
      </c>
      <c r="I26" s="91"/>
      <c r="J26" s="92"/>
      <c r="K26" s="92"/>
      <c r="L26" s="92"/>
      <c r="M26" s="92"/>
      <c r="N26" s="93"/>
      <c r="O26" s="66">
        <f>SUM(O21:O25)</f>
        <v>11.295303180000001</v>
      </c>
      <c r="P26" s="66">
        <f>SUM(P21:P25)</f>
        <v>11.222044180000001</v>
      </c>
      <c r="Q26" s="66">
        <f>SUM(Q21:Q25)</f>
        <v>0.184887</v>
      </c>
      <c r="R26" s="66">
        <f>SUM(R21:R25)</f>
        <v>0.51467099999999999</v>
      </c>
      <c r="S26" s="66">
        <f>SUM(S21:S25)</f>
        <v>2.4477579899999995</v>
      </c>
      <c r="T26" s="66">
        <f>SUM(T21:T25)</f>
        <v>3.1473159900000001</v>
      </c>
      <c r="U26" s="66">
        <f>SUM(U21:U25)</f>
        <v>0.88380400000000003</v>
      </c>
      <c r="V26" s="66">
        <f>SUM(V21:V25)</f>
        <v>0.92978987000000002</v>
      </c>
      <c r="W26" s="66">
        <f>SUM(W21:W25)</f>
        <v>0.85963893999999996</v>
      </c>
      <c r="X26" s="66">
        <f>SUM(X21:X25)</f>
        <v>2.6732328099999996</v>
      </c>
      <c r="Y26" s="66">
        <f>SUM(Y21:Y25)</f>
        <v>0.94338473999999983</v>
      </c>
      <c r="Z26" s="66">
        <f>SUM(Z21:Z25)</f>
        <v>0.89313793000000008</v>
      </c>
      <c r="AA26" s="66">
        <f>SUM(AA21:AA25)</f>
        <v>0.96597270999999996</v>
      </c>
      <c r="AB26" s="66">
        <f>SUM(AB21:AB25)</f>
        <v>2.8024953800000003</v>
      </c>
      <c r="AC26" s="66">
        <f>SUM(AC21:AC25)</f>
        <v>0.98799999999999999</v>
      </c>
      <c r="AD26" s="66">
        <f>SUM(AD21:AD25)</f>
        <v>0.79699999999999993</v>
      </c>
      <c r="AE26" s="66">
        <f>SUM(AE21:AE25)</f>
        <v>0.81399999999999995</v>
      </c>
      <c r="AF26" s="66">
        <f>SUM(AF21:AF25)</f>
        <v>2.5990000000000002</v>
      </c>
      <c r="AG26" s="66">
        <f>SUM(AG21:AG25)</f>
        <v>-0.48877435000000002</v>
      </c>
      <c r="AH26" s="66">
        <f>SUM(AH21:AH25)</f>
        <v>0.035044179999999869</v>
      </c>
      <c r="AI26" s="94"/>
      <c r="AJ26" s="94"/>
      <c r="AK26" s="95"/>
      <c r="AL26" s="96"/>
    </row>
    <row r="27" s="23" customFormat="1" ht="35.25" customHeight="1">
      <c r="A27" s="97">
        <v>2</v>
      </c>
      <c r="B27" s="39" t="s">
        <v>86</v>
      </c>
      <c r="C27" s="40"/>
      <c r="D27" s="40"/>
      <c r="E27" s="40"/>
      <c r="F27" s="40"/>
      <c r="G27" s="40"/>
      <c r="H27" s="40"/>
      <c r="I27" s="40"/>
      <c r="J27" s="98"/>
      <c r="K27" s="40"/>
      <c r="L27" s="40"/>
      <c r="M27" s="40"/>
      <c r="N27" s="40"/>
      <c r="O27" s="99"/>
      <c r="P27" s="100"/>
      <c r="Q27" s="100"/>
      <c r="R27" s="100"/>
      <c r="S27" s="100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1"/>
      <c r="AH27" s="101"/>
      <c r="AI27" s="102"/>
      <c r="AJ27" s="102"/>
      <c r="AK27" s="95"/>
    </row>
    <row r="28" s="87" customFormat="1" ht="138">
      <c r="A28" s="44" t="s">
        <v>58</v>
      </c>
      <c r="B28" s="45" t="s">
        <v>87</v>
      </c>
      <c r="C28" s="46">
        <v>0.22700000000000001</v>
      </c>
      <c r="D28" s="47">
        <f t="shared" ref="D28:D30" si="28">SUM(E28:H28)</f>
        <v>0.247</v>
      </c>
      <c r="E28" s="62">
        <v>0</v>
      </c>
      <c r="F28" s="62">
        <v>0</v>
      </c>
      <c r="G28" s="62">
        <v>0</v>
      </c>
      <c r="H28" s="48">
        <v>0.247</v>
      </c>
      <c r="I28" s="45" t="str">
        <f t="shared" si="20"/>
        <v xml:space="preserve">Пангодинское ЛПУМГ</v>
      </c>
      <c r="J28" s="49" t="s">
        <v>88</v>
      </c>
      <c r="K28" s="49" t="s">
        <v>89</v>
      </c>
      <c r="L28" s="49" t="s">
        <v>90</v>
      </c>
      <c r="M28" s="50">
        <v>44927</v>
      </c>
      <c r="N28" s="50">
        <v>45291</v>
      </c>
      <c r="O28" s="51">
        <v>0.247</v>
      </c>
      <c r="P28" s="52">
        <f t="shared" ref="P28:P30" si="29">T28+X28+AB28+AF28</f>
        <v>0.247</v>
      </c>
      <c r="Q28" s="51">
        <v>0.017000000000000001</v>
      </c>
      <c r="R28" s="51">
        <v>0.017999999999999999</v>
      </c>
      <c r="S28" s="51">
        <v>0.021999999999999999</v>
      </c>
      <c r="T28" s="52">
        <f t="shared" ref="T28:T30" si="30">SUM(Q28:S28)</f>
        <v>0.057000000000000002</v>
      </c>
      <c r="U28" s="51">
        <v>0.02</v>
      </c>
      <c r="V28" s="51">
        <v>0.02</v>
      </c>
      <c r="W28" s="51">
        <v>0.021000000000000001</v>
      </c>
      <c r="X28" s="52">
        <f t="shared" ref="X28:X30" si="31">SUM(U28:W28)</f>
        <v>0.060999999999999999</v>
      </c>
      <c r="Y28" s="51">
        <v>0.021000000000000001</v>
      </c>
      <c r="Z28" s="51">
        <v>0.023</v>
      </c>
      <c r="AA28" s="51">
        <v>0.021000000000000001</v>
      </c>
      <c r="AB28" s="52">
        <f t="shared" ref="AB28:AB30" si="32">SUM(Y28:AA28)</f>
        <v>0.065000000000000002</v>
      </c>
      <c r="AC28" s="51">
        <v>0.021999999999999999</v>
      </c>
      <c r="AD28" s="51">
        <v>0.021000000000000001</v>
      </c>
      <c r="AE28" s="51">
        <v>0.021000000000000001</v>
      </c>
      <c r="AF28" s="52">
        <f t="shared" ref="AF28:AF30" si="33">SUM(AC28:AE28)</f>
        <v>0.064000000000000001</v>
      </c>
      <c r="AG28" s="53">
        <f t="shared" ref="AG28:AG30" si="34">P28-C28</f>
        <v>0.01999999999999999</v>
      </c>
      <c r="AH28" s="53">
        <f t="shared" ref="AH28:AH30" si="35">P28-D28</f>
        <v>0</v>
      </c>
      <c r="AI28" s="63"/>
      <c r="AJ28" s="63"/>
      <c r="AK28" s="88"/>
    </row>
    <row r="29" s="87" customFormat="1" ht="34.5">
      <c r="A29" s="44" t="s">
        <v>91</v>
      </c>
      <c r="B29" s="45" t="s">
        <v>87</v>
      </c>
      <c r="C29" s="46">
        <v>1.597</v>
      </c>
      <c r="D29" s="47">
        <f t="shared" si="28"/>
        <v>1.665</v>
      </c>
      <c r="E29" s="62">
        <v>0</v>
      </c>
      <c r="F29" s="62">
        <v>0</v>
      </c>
      <c r="G29" s="62">
        <v>0</v>
      </c>
      <c r="H29" s="48">
        <v>1.665</v>
      </c>
      <c r="I29" s="45" t="str">
        <f t="shared" si="20"/>
        <v xml:space="preserve">Пангодинское ЛПУМГ</v>
      </c>
      <c r="J29" s="49" t="s">
        <v>67</v>
      </c>
      <c r="K29" s="49" t="s">
        <v>92</v>
      </c>
      <c r="L29" s="49" t="s">
        <v>68</v>
      </c>
      <c r="M29" s="50" t="s">
        <v>67</v>
      </c>
      <c r="N29" s="50" t="s">
        <v>67</v>
      </c>
      <c r="O29" s="51">
        <v>1.665</v>
      </c>
      <c r="P29" s="52">
        <f t="shared" si="29"/>
        <v>1.6814070200000002</v>
      </c>
      <c r="Q29" s="51">
        <v>0.14797269000000002</v>
      </c>
      <c r="R29" s="51">
        <v>0.18741495000000002</v>
      </c>
      <c r="S29" s="51">
        <v>0.18841202000000001</v>
      </c>
      <c r="T29" s="52">
        <f t="shared" si="30"/>
        <v>0.52379966000000011</v>
      </c>
      <c r="U29" s="51">
        <v>0.18978200000000001</v>
      </c>
      <c r="V29" s="51">
        <v>0.10864737000000001</v>
      </c>
      <c r="W29" s="51">
        <v>0.05342899999999999</v>
      </c>
      <c r="X29" s="52">
        <f t="shared" si="31"/>
        <v>0.35185837000000003</v>
      </c>
      <c r="Y29" s="51">
        <v>0.072172769999999997</v>
      </c>
      <c r="Z29" s="51">
        <v>0.083390000000000006</v>
      </c>
      <c r="AA29" s="51">
        <v>0.12018622</v>
      </c>
      <c r="AB29" s="52">
        <f t="shared" si="32"/>
        <v>0.27574899000000003</v>
      </c>
      <c r="AC29" s="51">
        <v>0.17000000000000001</v>
      </c>
      <c r="AD29" s="51">
        <v>0.19500000000000001</v>
      </c>
      <c r="AE29" s="51">
        <v>0.16500000000000001</v>
      </c>
      <c r="AF29" s="52">
        <f t="shared" si="33"/>
        <v>0.53000000000000003</v>
      </c>
      <c r="AG29" s="53">
        <f t="shared" si="34"/>
        <v>0.084407020000000221</v>
      </c>
      <c r="AH29" s="53">
        <f t="shared" si="35"/>
        <v>0.016407020000000161</v>
      </c>
      <c r="AI29" s="63"/>
      <c r="AJ29" s="63"/>
      <c r="AK29" s="88"/>
    </row>
    <row r="30" s="87" customFormat="1" ht="51.75">
      <c r="A30" s="44" t="s">
        <v>93</v>
      </c>
      <c r="B30" s="45" t="s">
        <v>94</v>
      </c>
      <c r="C30" s="46">
        <v>0.38697999999999999</v>
      </c>
      <c r="D30" s="47">
        <f t="shared" si="28"/>
        <v>0.36399999999999999</v>
      </c>
      <c r="E30" s="62">
        <v>0</v>
      </c>
      <c r="F30" s="62">
        <v>0</v>
      </c>
      <c r="G30" s="62">
        <v>0</v>
      </c>
      <c r="H30" s="48">
        <v>0.36399999999999999</v>
      </c>
      <c r="I30" s="45" t="str">
        <f t="shared" si="20"/>
        <v xml:space="preserve">Пангодинское ЛПУМГ</v>
      </c>
      <c r="J30" s="49" t="s">
        <v>67</v>
      </c>
      <c r="K30" s="49" t="s">
        <v>95</v>
      </c>
      <c r="L30" s="49" t="s">
        <v>68</v>
      </c>
      <c r="M30" s="50" t="s">
        <v>67</v>
      </c>
      <c r="N30" s="50" t="s">
        <v>67</v>
      </c>
      <c r="O30" s="51">
        <v>0.36399999999999999</v>
      </c>
      <c r="P30" s="52">
        <f t="shared" si="29"/>
        <v>0.36831334000000004</v>
      </c>
      <c r="Q30" s="51">
        <v>0.043119999999999999</v>
      </c>
      <c r="R30" s="51">
        <v>0.046640000000000001</v>
      </c>
      <c r="S30" s="51">
        <v>0.04752</v>
      </c>
      <c r="T30" s="52">
        <f t="shared" si="30"/>
        <v>0.13728000000000001</v>
      </c>
      <c r="U30" s="51">
        <v>0.04444</v>
      </c>
      <c r="V30" s="51">
        <v>0.0011000000000000001</v>
      </c>
      <c r="W30" s="51">
        <v>0</v>
      </c>
      <c r="X30" s="52">
        <f t="shared" si="31"/>
        <v>0.045539999999999997</v>
      </c>
      <c r="Y30" s="51">
        <v>0.00458334</v>
      </c>
      <c r="Z30" s="51">
        <v>0.0070400000000000003</v>
      </c>
      <c r="AA30" s="51">
        <v>0.034869999999999998</v>
      </c>
      <c r="AB30" s="52">
        <f t="shared" si="32"/>
        <v>0.046493339999999994</v>
      </c>
      <c r="AC30" s="51">
        <v>0.050999999999999997</v>
      </c>
      <c r="AD30" s="51">
        <v>0.045999999999999999</v>
      </c>
      <c r="AE30" s="51">
        <v>0.042000000000000003</v>
      </c>
      <c r="AF30" s="52">
        <f t="shared" si="33"/>
        <v>0.13900000000000001</v>
      </c>
      <c r="AG30" s="53">
        <f t="shared" si="34"/>
        <v>-0.018666659999999946</v>
      </c>
      <c r="AH30" s="53">
        <f t="shared" si="35"/>
        <v>0.0043133400000000544</v>
      </c>
      <c r="AI30" s="63"/>
      <c r="AJ30" s="63"/>
      <c r="AK30" s="88"/>
    </row>
    <row r="31" s="23" customFormat="1" ht="19.5">
      <c r="A31" s="90"/>
      <c r="B31" s="103" t="s">
        <v>62</v>
      </c>
      <c r="C31" s="66">
        <f>SUM(C28:C30)</f>
        <v>2.2109800000000002</v>
      </c>
      <c r="D31" s="66">
        <f>SUM(D28:D30)</f>
        <v>2.2759999999999998</v>
      </c>
      <c r="E31" s="66">
        <f t="shared" ref="E31:H31" si="36">SUM(E28:E30)</f>
        <v>0</v>
      </c>
      <c r="F31" s="66">
        <f t="shared" si="36"/>
        <v>0</v>
      </c>
      <c r="G31" s="66">
        <f t="shared" si="36"/>
        <v>0</v>
      </c>
      <c r="H31" s="66">
        <f t="shared" si="36"/>
        <v>2.2759999999999998</v>
      </c>
      <c r="I31" s="104"/>
      <c r="J31" s="105"/>
      <c r="K31" s="105"/>
      <c r="L31" s="105"/>
      <c r="M31" s="105"/>
      <c r="N31" s="106"/>
      <c r="O31" s="66">
        <f>SUM(O28:O30)</f>
        <v>2.2759999999999998</v>
      </c>
      <c r="P31" s="66">
        <f t="shared" ref="O31:AH31" si="37">SUM(P28:P30)</f>
        <v>2.2967203600000001</v>
      </c>
      <c r="Q31" s="66">
        <f t="shared" si="37"/>
        <v>0.20809269000000002</v>
      </c>
      <c r="R31" s="66">
        <f t="shared" si="37"/>
        <v>0.25205495</v>
      </c>
      <c r="S31" s="66">
        <f t="shared" si="37"/>
        <v>0.25793201999999998</v>
      </c>
      <c r="T31" s="66">
        <f t="shared" si="37"/>
        <v>0.71807966000000012</v>
      </c>
      <c r="U31" s="66">
        <f t="shared" si="37"/>
        <v>0.254222</v>
      </c>
      <c r="V31" s="66">
        <f t="shared" si="37"/>
        <v>0.12974737</v>
      </c>
      <c r="W31" s="66">
        <f t="shared" si="37"/>
        <v>0.074428999999999995</v>
      </c>
      <c r="X31" s="66">
        <f t="shared" si="37"/>
        <v>0.45839837000000005</v>
      </c>
      <c r="Y31" s="66">
        <f t="shared" si="37"/>
        <v>0.097756110000000007</v>
      </c>
      <c r="Z31" s="66">
        <f t="shared" si="37"/>
        <v>0.11343000000000002</v>
      </c>
      <c r="AA31" s="66">
        <f t="shared" si="37"/>
        <v>0.17605621999999999</v>
      </c>
      <c r="AB31" s="66">
        <f t="shared" si="37"/>
        <v>0.38724233000000002</v>
      </c>
      <c r="AC31" s="66">
        <f t="shared" si="37"/>
        <v>0.24299999999999999</v>
      </c>
      <c r="AD31" s="66">
        <f t="shared" si="37"/>
        <v>0.26200000000000001</v>
      </c>
      <c r="AE31" s="66">
        <f t="shared" si="37"/>
        <v>0.22800000000000001</v>
      </c>
      <c r="AF31" s="66">
        <f t="shared" si="37"/>
        <v>0.7330000000000001</v>
      </c>
      <c r="AG31" s="66">
        <f t="shared" si="37"/>
        <v>0.085740360000000265</v>
      </c>
      <c r="AH31" s="66">
        <f t="shared" si="37"/>
        <v>0.020720360000000215</v>
      </c>
      <c r="AI31" s="107"/>
      <c r="AJ31" s="107"/>
      <c r="AK31" s="108"/>
      <c r="AL31" s="96"/>
    </row>
    <row r="32" s="23" customFormat="1" ht="35.25" customHeight="1">
      <c r="A32" s="109" t="s">
        <v>96</v>
      </c>
      <c r="B32" s="110"/>
      <c r="C32" s="111">
        <f>C14+C18+C26+C31</f>
        <v>17.121353089999999</v>
      </c>
      <c r="D32" s="111">
        <f>D14+D18+D26+D31</f>
        <v>17.501999999999999</v>
      </c>
      <c r="E32" s="111">
        <f>E14+E18+E26+E31</f>
        <v>1</v>
      </c>
      <c r="F32" s="111">
        <f>F14+F18+F26+F31</f>
        <v>1</v>
      </c>
      <c r="G32" s="111">
        <f>G14+G18+G26+G31</f>
        <v>1</v>
      </c>
      <c r="H32" s="111">
        <f>H14+H18+H26+H31</f>
        <v>14.501999999999999</v>
      </c>
      <c r="I32" s="112"/>
      <c r="J32" s="113"/>
      <c r="K32" s="113"/>
      <c r="L32" s="113"/>
      <c r="M32" s="113"/>
      <c r="N32" s="114"/>
      <c r="O32" s="111">
        <f>O14+O18+O26+O31</f>
        <v>17.60831838</v>
      </c>
      <c r="P32" s="111">
        <f>P14+P18+P26+P31</f>
        <v>17.459610060000003</v>
      </c>
      <c r="Q32" s="111">
        <f>Q14+Q18+Q26+Q31</f>
        <v>0.64644369000000013</v>
      </c>
      <c r="R32" s="111">
        <f>R14+R18+R26+R31</f>
        <v>1.0414849500000001</v>
      </c>
      <c r="S32" s="111">
        <f>S14+S18+S26+S31</f>
        <v>2.9844665299999997</v>
      </c>
      <c r="T32" s="111">
        <f>T14+T18+T26+T31</f>
        <v>4.6723951700000006</v>
      </c>
      <c r="U32" s="111">
        <f>U14+U18+U26+U31</f>
        <v>1.4016489999999999</v>
      </c>
      <c r="V32" s="111">
        <f>V14+V18+V26+V31</f>
        <v>1.3301491599999999</v>
      </c>
      <c r="W32" s="111">
        <f>W14+W18+W26+W31</f>
        <v>1.1846901400000001</v>
      </c>
      <c r="X32" s="111">
        <f>X14+X18+X26+X31</f>
        <v>3.9164883000000001</v>
      </c>
      <c r="Y32" s="111">
        <f>Y14+Y18+Y26+Y31</f>
        <v>1.2946045299999998</v>
      </c>
      <c r="Z32" s="111">
        <f>Z14+Z18+Z26+Z31</f>
        <v>1.2455676499999999</v>
      </c>
      <c r="AA32" s="111">
        <f>AA14+AA18+AA26+AA31</f>
        <v>1.3995544099999999</v>
      </c>
      <c r="AB32" s="111">
        <f>AB14+AB18+AB26+AB31</f>
        <v>3.9397265900000003</v>
      </c>
      <c r="AC32" s="111">
        <f>AC14+AC18+AC26+AC31</f>
        <v>1.4929999999999999</v>
      </c>
      <c r="AD32" s="111">
        <f>AD14+AD18+AD26+AD31</f>
        <v>1.31435708</v>
      </c>
      <c r="AE32" s="111">
        <f>AE14+AE18+AE26+AE31</f>
        <v>2.12364292</v>
      </c>
      <c r="AF32" s="111">
        <f>AF14+AF18+AF26+AF31</f>
        <v>4.9310000000000009</v>
      </c>
      <c r="AG32" s="111">
        <f>AG14+AG18+AG26+AG31</f>
        <v>0.33825697000000021</v>
      </c>
      <c r="AH32" s="111">
        <f>AH14+AH18+AH26+AH31</f>
        <v>-0.042389939999999959</v>
      </c>
      <c r="AI32" s="115"/>
      <c r="AJ32" s="115"/>
      <c r="AK32" s="108"/>
      <c r="AL32" s="96"/>
    </row>
    <row r="33" ht="17.25">
      <c r="A33" s="116" t="s">
        <v>97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</row>
    <row r="34" ht="17.25">
      <c r="A34" s="116" t="s">
        <v>98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</row>
    <row r="35" ht="17.25">
      <c r="A35" s="116" t="s">
        <v>99</v>
      </c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</row>
    <row r="36" ht="17.25">
      <c r="A36" s="116" t="s">
        <v>100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</row>
    <row r="37" ht="17.25">
      <c r="A37" s="116" t="s">
        <v>101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ht="17.25">
      <c r="A38" s="116" t="s">
        <v>102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</row>
    <row r="39" ht="17.25">
      <c r="A39" s="116" t="s">
        <v>103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</row>
    <row r="40" ht="17.25">
      <c r="A40" s="116" t="s">
        <v>104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ht="17.25">
      <c r="A41" s="116" t="s">
        <v>105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</row>
    <row r="42" ht="17.25">
      <c r="A42" s="116" t="s">
        <v>106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</row>
    <row r="43" ht="17.25">
      <c r="A43" s="116" t="s">
        <v>107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</row>
    <row r="44" ht="15">
      <c r="A44" s="118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</row>
    <row r="45" ht="15">
      <c r="A45" s="118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</row>
    <row r="46" ht="15">
      <c r="A46" s="118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</row>
    <row r="47" ht="15">
      <c r="A47" s="118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</row>
    <row r="48" ht="21.75">
      <c r="A48" s="119"/>
      <c r="B48" s="119" t="s">
        <v>108</v>
      </c>
      <c r="C48" s="119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19" t="s">
        <v>109</v>
      </c>
      <c r="Q48" s="120"/>
      <c r="R48" s="120"/>
      <c r="S48" s="120"/>
      <c r="T48" s="121"/>
      <c r="U48" s="121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</row>
    <row r="49" ht="21.75">
      <c r="A49" s="119"/>
      <c r="B49" s="119"/>
      <c r="C49" s="119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1"/>
      <c r="U49" s="121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</row>
    <row r="50" ht="21.75">
      <c r="A50" s="119"/>
      <c r="B50" s="119"/>
      <c r="C50" s="119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1"/>
      <c r="U50" s="121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</row>
    <row r="51" ht="21.75">
      <c r="A51" s="119"/>
      <c r="B51" s="119" t="s">
        <v>110</v>
      </c>
      <c r="C51" s="119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19" t="s">
        <v>111</v>
      </c>
      <c r="Q51" s="120"/>
      <c r="R51" s="120"/>
      <c r="S51" s="120"/>
      <c r="T51" s="121"/>
      <c r="U51" s="121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</row>
    <row r="52" ht="21.75">
      <c r="A52" s="119"/>
      <c r="B52" s="119"/>
      <c r="C52" s="119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1"/>
      <c r="U52" s="121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</row>
    <row r="53" ht="21.75">
      <c r="A53" s="119"/>
      <c r="B53" s="119"/>
      <c r="C53" s="119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1"/>
      <c r="U53" s="121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</row>
    <row r="54" s="116" customFormat="1" ht="17.25">
      <c r="A54" s="116" t="s">
        <v>112</v>
      </c>
    </row>
    <row r="55" s="116" customFormat="1" ht="17.25">
      <c r="A55" s="116" t="s">
        <v>113</v>
      </c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</row>
  </sheetData>
  <sheetProtection autoFilter="0" deleteColumns="1" deleteRows="0" formatCells="1" formatColumns="1" formatRows="0" insertColumns="1" insertHyperlinks="1" insertRows="0" pivotTables="1" selectLockedCells="0" selectUnlockedCells="0" sheet="0" sort="0"/>
  <mergeCells count="22">
    <mergeCell ref="A2:AJ2"/>
    <mergeCell ref="L4:O4"/>
    <mergeCell ref="J5:K5"/>
    <mergeCell ref="A7:A8"/>
    <mergeCell ref="B7:B8"/>
    <mergeCell ref="C7:C8"/>
    <mergeCell ref="D7:D8"/>
    <mergeCell ref="E7:H7"/>
    <mergeCell ref="I7:I8"/>
    <mergeCell ref="J7:J8"/>
    <mergeCell ref="K7:K8"/>
    <mergeCell ref="L7:L8"/>
    <mergeCell ref="M7:N7"/>
    <mergeCell ref="O7:O8"/>
    <mergeCell ref="P7:P8"/>
    <mergeCell ref="Q7:AF7"/>
    <mergeCell ref="AG7:AG8"/>
    <mergeCell ref="AH7:AH8"/>
    <mergeCell ref="AI7:AI8"/>
    <mergeCell ref="AJ7:AJ8"/>
    <mergeCell ref="A32:B32"/>
    <mergeCell ref="T48:U48"/>
  </mergeCells>
  <dataValidations count="5" disablePrompts="0">
    <dataValidation sqref="L4:O4" type="list" allowBlank="1" errorStyle="stop" imeMode="noControl" operator="between" showDropDown="0" showErrorMessage="1" showInputMessage="1">
      <formula1>'структурное подразделение'!$A$1:$A$41</formula1>
    </dataValidation>
    <dataValidation sqref="L12:L13 L21:L25" type="list" allowBlank="1" errorStyle="stop" imeMode="noControl" operator="between" showDropDown="0" showErrorMessage="1" showInputMessage="1">
      <formula1>'структурное подразделение'!$C$1:$C$2</formula1>
    </dataValidation>
    <dataValidation sqref="B12:B13" type="list" allowBlank="1" errorStyle="stop" imeMode="noControl" operator="between" showDropDown="0" showErrorMessage="1" showInputMessage="1">
      <formula1>'вид услуги'!$B$3</formula1>
    </dataValidation>
    <dataValidation sqref="B21:B25" type="list" allowBlank="1" errorStyle="stop" imeMode="noControl" operator="between" showDropDown="0" showErrorMessage="1" showInputMessage="1">
      <formula1>'вид услуги'!$B$5</formula1>
    </dataValidation>
    <dataValidation sqref="B28:B30" type="list" allowBlank="1" errorStyle="stop" imeMode="noControl" operator="between" showDropDown="0" showErrorMessage="1" showInputMessage="1">
      <formula1>'вид услуги'!$B$19:$B$26</formula1>
    </dataValidation>
  </dataValidations>
  <printOptions headings="0" gridLines="0"/>
  <pageMargins left="0.31496062992125984" right="0.31496062992125984" top="0.74803149606299213" bottom="0.74803149606299213" header="0.31496062992125984" footer="0.31496062992125984"/>
  <pageSetup paperSize="9" scale="26" fitToWidth="1" fitToHeight="0" pageOrder="downThenOver" orientation="landscape" usePrinterDefaults="1" blackAndWhite="1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>
    <tabColor indexed="5"/>
    <outlinePr applyStyles="0" summaryBelow="1" summaryRight="1" showOutlineSymbols="1"/>
    <pageSetUpPr autoPageBreaks="1" fitToPage="0"/>
  </sheetPr>
  <sheetViews>
    <sheetView zoomScale="100" workbookViewId="0">
      <selection activeCell="C2" activeCellId="0" sqref="C2"/>
    </sheetView>
  </sheetViews>
  <sheetFormatPr defaultRowHeight="14.25"/>
  <cols>
    <col bestFit="1" customWidth="1" min="1" max="1" style="122" width="41.140625"/>
    <col min="2" max="2" style="122" width="9.140625"/>
    <col customWidth="1" min="3" max="3" style="122" width="33.85546875"/>
    <col min="4" max="16384" style="122" width="9.140625"/>
  </cols>
  <sheetData>
    <row r="1" ht="17.25">
      <c r="A1" s="123" t="s">
        <v>114</v>
      </c>
      <c r="B1" s="124"/>
      <c r="C1" s="125" t="s">
        <v>115</v>
      </c>
    </row>
    <row r="2" ht="17.25">
      <c r="A2" s="123" t="s">
        <v>116</v>
      </c>
      <c r="B2" s="124"/>
      <c r="C2" s="125" t="s">
        <v>54</v>
      </c>
    </row>
    <row r="3" ht="17.25">
      <c r="A3" s="123" t="s">
        <v>117</v>
      </c>
      <c r="B3" s="124"/>
      <c r="C3" s="126"/>
    </row>
    <row r="4" ht="17.25">
      <c r="A4" s="123" t="s">
        <v>118</v>
      </c>
      <c r="B4" s="124"/>
      <c r="C4" s="126"/>
    </row>
    <row r="5" ht="17.25">
      <c r="A5" s="123" t="s">
        <v>119</v>
      </c>
      <c r="B5" s="124"/>
      <c r="C5" s="126"/>
    </row>
    <row r="6" ht="17.25">
      <c r="A6" s="123" t="s">
        <v>120</v>
      </c>
      <c r="B6" s="124"/>
      <c r="C6" s="126"/>
    </row>
    <row r="7" ht="17.25">
      <c r="A7" s="123" t="s">
        <v>121</v>
      </c>
      <c r="B7" s="124"/>
      <c r="C7" s="126"/>
    </row>
    <row r="8" ht="17.25">
      <c r="A8" s="123" t="s">
        <v>122</v>
      </c>
      <c r="B8" s="124"/>
      <c r="C8" s="126"/>
    </row>
    <row r="9" ht="17.25">
      <c r="A9" s="123" t="s">
        <v>123</v>
      </c>
      <c r="B9" s="124"/>
      <c r="C9" s="126"/>
    </row>
    <row r="10" ht="17.25">
      <c r="A10" s="123" t="s">
        <v>124</v>
      </c>
      <c r="B10" s="124"/>
      <c r="C10" s="126"/>
    </row>
    <row r="11" ht="17.25">
      <c r="A11" s="123" t="s">
        <v>125</v>
      </c>
      <c r="B11" s="124"/>
      <c r="C11" s="126"/>
    </row>
    <row r="12" ht="17.25">
      <c r="A12" s="123" t="s">
        <v>126</v>
      </c>
      <c r="B12" s="124"/>
      <c r="C12" s="126"/>
    </row>
    <row r="13" ht="17.25">
      <c r="A13" s="123" t="s">
        <v>127</v>
      </c>
      <c r="B13" s="124"/>
      <c r="C13" s="126"/>
    </row>
    <row r="14" ht="17.25">
      <c r="A14" s="123" t="s">
        <v>128</v>
      </c>
      <c r="B14" s="124"/>
      <c r="C14" s="126"/>
    </row>
    <row r="15" ht="17.25">
      <c r="A15" s="123" t="s">
        <v>129</v>
      </c>
      <c r="B15" s="124"/>
      <c r="C15" s="126"/>
    </row>
    <row r="16" ht="17.25">
      <c r="A16" s="123" t="s">
        <v>130</v>
      </c>
      <c r="B16" s="124"/>
      <c r="C16" s="126"/>
    </row>
    <row r="17" ht="17.25">
      <c r="A17" s="123" t="s">
        <v>131</v>
      </c>
      <c r="B17" s="124"/>
      <c r="C17" s="126"/>
    </row>
    <row r="18" ht="17.25">
      <c r="A18" s="123" t="s">
        <v>132</v>
      </c>
      <c r="B18" s="124"/>
      <c r="C18" s="126"/>
    </row>
    <row r="19" ht="17.25">
      <c r="A19" s="123" t="s">
        <v>133</v>
      </c>
      <c r="B19" s="124"/>
      <c r="C19" s="126"/>
    </row>
    <row r="20" ht="17.25">
      <c r="A20" s="123" t="s">
        <v>134</v>
      </c>
      <c r="B20" s="124"/>
      <c r="C20" s="126"/>
    </row>
    <row r="21" ht="17.25">
      <c r="A21" s="123" t="s">
        <v>135</v>
      </c>
      <c r="B21" s="124"/>
      <c r="C21" s="126"/>
    </row>
    <row r="22" ht="17.25">
      <c r="A22" s="123" t="s">
        <v>136</v>
      </c>
      <c r="B22" s="124"/>
      <c r="C22" s="126"/>
    </row>
    <row r="23" ht="17.25">
      <c r="A23" s="123" t="s">
        <v>137</v>
      </c>
      <c r="B23" s="124"/>
      <c r="C23" s="126"/>
    </row>
    <row r="24" ht="17.25">
      <c r="A24" s="123" t="s">
        <v>138</v>
      </c>
      <c r="B24" s="124"/>
      <c r="C24" s="126"/>
    </row>
    <row r="25" ht="17.25">
      <c r="A25" s="123" t="s">
        <v>139</v>
      </c>
      <c r="B25" s="124"/>
      <c r="C25" s="126"/>
    </row>
    <row r="26" ht="17.25">
      <c r="A26" s="123" t="s">
        <v>140</v>
      </c>
      <c r="B26" s="124"/>
      <c r="C26" s="126"/>
    </row>
    <row r="27" ht="17.25">
      <c r="A27" s="123" t="s">
        <v>3</v>
      </c>
      <c r="B27" s="124"/>
      <c r="C27" s="126"/>
    </row>
    <row r="28" ht="17.25">
      <c r="A28" s="123" t="s">
        <v>141</v>
      </c>
      <c r="B28" s="124"/>
      <c r="C28" s="126"/>
    </row>
    <row r="29" ht="17.25">
      <c r="A29" s="123" t="s">
        <v>142</v>
      </c>
      <c r="B29" s="124"/>
      <c r="C29" s="126"/>
    </row>
    <row r="30" ht="17.25">
      <c r="A30" s="123" t="s">
        <v>143</v>
      </c>
      <c r="B30" s="124"/>
      <c r="C30" s="126"/>
    </row>
    <row r="31" ht="17.25">
      <c r="A31" s="123" t="s">
        <v>144</v>
      </c>
      <c r="B31" s="124"/>
      <c r="C31" s="126"/>
    </row>
    <row r="32" ht="17.25">
      <c r="A32" s="123" t="s">
        <v>145</v>
      </c>
      <c r="B32" s="124"/>
      <c r="C32" s="126"/>
    </row>
    <row r="33" ht="17.25">
      <c r="A33" s="123" t="s">
        <v>146</v>
      </c>
      <c r="B33" s="124"/>
      <c r="C33" s="126"/>
    </row>
    <row r="34" ht="17.25">
      <c r="A34" s="123" t="s">
        <v>147</v>
      </c>
      <c r="B34" s="124"/>
      <c r="C34" s="126"/>
    </row>
    <row r="35" ht="17.25">
      <c r="A35" s="123" t="s">
        <v>148</v>
      </c>
      <c r="B35" s="124"/>
      <c r="C35" s="126"/>
    </row>
    <row r="36" ht="17.25">
      <c r="A36" s="123" t="s">
        <v>149</v>
      </c>
      <c r="B36" s="124"/>
      <c r="C36" s="126"/>
    </row>
    <row r="37" ht="17.25">
      <c r="A37" s="123" t="s">
        <v>150</v>
      </c>
      <c r="B37" s="124"/>
      <c r="C37" s="126"/>
    </row>
    <row r="38" ht="17.25">
      <c r="A38" s="123" t="s">
        <v>151</v>
      </c>
      <c r="B38" s="124"/>
      <c r="C38" s="126"/>
    </row>
    <row r="39" ht="17.25">
      <c r="A39" s="123" t="s">
        <v>152</v>
      </c>
      <c r="B39" s="124"/>
      <c r="C39" s="126"/>
    </row>
    <row r="40" ht="17.25">
      <c r="A40" s="123" t="s">
        <v>153</v>
      </c>
      <c r="B40" s="124"/>
      <c r="C40" s="126"/>
    </row>
    <row r="41" ht="17.25">
      <c r="A41" s="123" t="s">
        <v>154</v>
      </c>
      <c r="B41" s="124"/>
      <c r="C41" s="126"/>
    </row>
    <row r="43" ht="15">
      <c r="A43" s="127"/>
    </row>
    <row r="44" ht="15">
      <c r="A44" s="127"/>
    </row>
  </sheetData>
  <sheetProtection algorithmName="SHA-512" hashValue="ywED1lTG28Lz376Zzaumcnavtc3WDZVrQB7yLQpi5GNIOZUpKg5CCnFOZ0QtfrSoZL82RQi10d9khp7dDRyezQ==" saltValue="C9mMygpkvU5S9qNTjygw7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3">
    <tabColor rgb="FF92D050"/>
    <outlinePr applyStyles="0" summaryBelow="1" summaryRight="1" showOutlineSymbols="1"/>
    <pageSetUpPr autoPageBreaks="1" fitToPage="0"/>
  </sheetPr>
  <sheetViews>
    <sheetView zoomScale="100" workbookViewId="0">
      <selection activeCell="A18" activeCellId="0" sqref="18:18"/>
    </sheetView>
  </sheetViews>
  <sheetFormatPr defaultRowHeight="14.25"/>
  <cols>
    <col bestFit="1" customWidth="1" min="1" max="1" style="8" width="3.28515625"/>
    <col bestFit="1" customWidth="1" min="2" max="2" style="8" width="112.28515625"/>
    <col min="3" max="16384" style="8" width="9.140625"/>
  </cols>
  <sheetData>
    <row r="1" ht="19.5">
      <c r="A1" s="30" t="s">
        <v>47</v>
      </c>
      <c r="B1" s="31" t="s">
        <v>48</v>
      </c>
      <c r="D1" s="8">
        <v>34</v>
      </c>
    </row>
    <row r="2" ht="19.5">
      <c r="A2" s="38">
        <v>1</v>
      </c>
      <c r="B2" s="39" t="s">
        <v>49</v>
      </c>
    </row>
    <row r="3" ht="17.25">
      <c r="B3" s="45" t="s">
        <v>51</v>
      </c>
    </row>
    <row r="4" ht="19.5">
      <c r="A4" s="75">
        <v>2</v>
      </c>
      <c r="B4" s="39" t="s">
        <v>57</v>
      </c>
    </row>
    <row r="5" ht="17.25">
      <c r="B5" s="45" t="s">
        <v>59</v>
      </c>
    </row>
    <row r="6" ht="19.5">
      <c r="A6" s="79" t="s">
        <v>63</v>
      </c>
      <c r="B6" s="80" t="s">
        <v>64</v>
      </c>
    </row>
    <row r="7" ht="19.5">
      <c r="A7" s="75">
        <v>1</v>
      </c>
      <c r="B7" s="39" t="s">
        <v>65</v>
      </c>
    </row>
    <row r="8" ht="17.25">
      <c r="B8" s="45" t="s">
        <v>66</v>
      </c>
    </row>
    <row r="9" ht="17.25">
      <c r="B9" s="45" t="s">
        <v>155</v>
      </c>
    </row>
    <row r="10" ht="17.25">
      <c r="B10" s="45" t="s">
        <v>70</v>
      </c>
    </row>
    <row r="11" ht="17.25">
      <c r="B11" s="45" t="s">
        <v>156</v>
      </c>
    </row>
    <row r="12" ht="17.25">
      <c r="B12" s="45" t="s">
        <v>83</v>
      </c>
    </row>
    <row r="13" ht="17.25">
      <c r="B13" s="45" t="s">
        <v>157</v>
      </c>
    </row>
    <row r="14" ht="17.25">
      <c r="B14" s="45" t="s">
        <v>158</v>
      </c>
    </row>
    <row r="15" ht="17.25">
      <c r="B15" s="45" t="s">
        <v>159</v>
      </c>
    </row>
    <row r="16" ht="17.25">
      <c r="B16" s="45" t="s">
        <v>160</v>
      </c>
    </row>
    <row r="17" ht="17.25">
      <c r="B17" s="45" t="s">
        <v>161</v>
      </c>
    </row>
    <row r="18" ht="19.5">
      <c r="A18" s="97">
        <v>2</v>
      </c>
      <c r="B18" s="39" t="s">
        <v>86</v>
      </c>
    </row>
    <row r="19" ht="17.25">
      <c r="B19" s="45" t="s">
        <v>87</v>
      </c>
    </row>
    <row r="20" ht="17.25">
      <c r="B20" s="45" t="s">
        <v>162</v>
      </c>
    </row>
    <row r="21" ht="17.25">
      <c r="B21" s="45" t="s">
        <v>163</v>
      </c>
    </row>
    <row r="22" ht="17.25">
      <c r="B22" s="45" t="s">
        <v>94</v>
      </c>
    </row>
    <row r="23" ht="17.25">
      <c r="B23" s="45" t="s">
        <v>164</v>
      </c>
    </row>
    <row r="24" ht="17.25">
      <c r="B24" s="45" t="s">
        <v>165</v>
      </c>
    </row>
    <row r="25" ht="17.25">
      <c r="B25" s="45" t="s">
        <v>166</v>
      </c>
    </row>
    <row r="26" ht="17.25">
      <c r="B26" s="45" t="s">
        <v>167</v>
      </c>
    </row>
  </sheetData>
  <sheetProtection algorithmName="SHA-512" hashValue="I4hDxo2zwDo8RHyIvu+BhwPXV+QDIc4OnmaHi0xIXMA7VjRrBTo3uwcD58XJDC3n4jmNZ8v+wrx/6ljSrYxrdQ==" saltValue="kc02Bj1ICHQDIINj0E7iTA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Р7-Офис/7.4.0.341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Елистратова Татьяна Валентиновна</dc:creator>
  <cp:revision>9</cp:revision>
  <dcterms:created xsi:type="dcterms:W3CDTF">2017-02-06T13:21:45Z</dcterms:created>
  <dcterms:modified xsi:type="dcterms:W3CDTF">2023-11-14T10:00:14Z</dcterms:modified>
</cp:coreProperties>
</file>