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Ivelin.Hristov\source\repos\londemo\data\"/>
    </mc:Choice>
  </mc:AlternateContent>
  <xr:revisionPtr revIDLastSave="0" documentId="13_ncr:1_{5A1C2414-4890-48A7-B35C-AD89BDB6B3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data" sheetId="1" r:id="rId1"/>
    <sheet name="relative_metric" sheetId="2" r:id="rId2"/>
    <sheet name="demographic" sheetId="3" r:id="rId3"/>
    <sheet name="targets" sheetId="4" r:id="rId4"/>
  </sheets>
  <definedNames>
    <definedName name="_xlnm._FilterDatabase" localSheetId="0" hidden="1">daily_data!$A$1:$X$508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2" i="4"/>
  <c r="S14" i="4"/>
  <c r="V14" i="4" s="1"/>
  <c r="Q14" i="4"/>
  <c r="T14" i="4" s="1"/>
  <c r="M14" i="4"/>
  <c r="O14" i="4" s="1"/>
  <c r="H14" i="4"/>
  <c r="L14" i="4" s="1"/>
  <c r="G14" i="4"/>
  <c r="E14" i="4"/>
  <c r="I14" i="4" s="1"/>
  <c r="S13" i="4"/>
  <c r="V13" i="4" s="1"/>
  <c r="Q13" i="4"/>
  <c r="T13" i="4" s="1"/>
  <c r="M13" i="4"/>
  <c r="O13" i="4" s="1"/>
  <c r="H13" i="4"/>
  <c r="L13" i="4" s="1"/>
  <c r="G13" i="4"/>
  <c r="K13" i="4" s="1"/>
  <c r="E13" i="4"/>
  <c r="I13" i="4" s="1"/>
  <c r="S12" i="4"/>
  <c r="V12" i="4" s="1"/>
  <c r="Q12" i="4"/>
  <c r="T12" i="4" s="1"/>
  <c r="M12" i="4"/>
  <c r="N12" i="4" s="1"/>
  <c r="P12" i="4" s="1"/>
  <c r="H12" i="4"/>
  <c r="L12" i="4" s="1"/>
  <c r="G12" i="4"/>
  <c r="K12" i="4" s="1"/>
  <c r="E12" i="4"/>
  <c r="S11" i="4"/>
  <c r="Q11" i="4"/>
  <c r="T11" i="4" s="1"/>
  <c r="M11" i="4"/>
  <c r="O11" i="4" s="1"/>
  <c r="H11" i="4"/>
  <c r="L11" i="4" s="1"/>
  <c r="G11" i="4"/>
  <c r="K11" i="4" s="1"/>
  <c r="E11" i="4"/>
  <c r="S10" i="4"/>
  <c r="V10" i="4" s="1"/>
  <c r="Q10" i="4"/>
  <c r="T10" i="4" s="1"/>
  <c r="M10" i="4"/>
  <c r="N10" i="4" s="1"/>
  <c r="P10" i="4" s="1"/>
  <c r="H10" i="4"/>
  <c r="L10" i="4" s="1"/>
  <c r="G10" i="4"/>
  <c r="K10" i="4" s="1"/>
  <c r="E10" i="4"/>
  <c r="I10" i="4" s="1"/>
  <c r="S9" i="4"/>
  <c r="V9" i="4" s="1"/>
  <c r="Q9" i="4"/>
  <c r="M9" i="4"/>
  <c r="N9" i="4" s="1"/>
  <c r="P9" i="4" s="1"/>
  <c r="H9" i="4"/>
  <c r="L9" i="4" s="1"/>
  <c r="G9" i="4"/>
  <c r="K9" i="4" s="1"/>
  <c r="E9" i="4"/>
  <c r="I9" i="4" s="1"/>
  <c r="S8" i="4"/>
  <c r="V8" i="4" s="1"/>
  <c r="Q8" i="4"/>
  <c r="M8" i="4"/>
  <c r="O8" i="4" s="1"/>
  <c r="H8" i="4"/>
  <c r="L8" i="4" s="1"/>
  <c r="G8" i="4"/>
  <c r="K8" i="4" s="1"/>
  <c r="E8" i="4"/>
  <c r="I8" i="4" s="1"/>
  <c r="S7" i="4"/>
  <c r="V7" i="4" s="1"/>
  <c r="Q7" i="4"/>
  <c r="M7" i="4"/>
  <c r="N7" i="4" s="1"/>
  <c r="P7" i="4" s="1"/>
  <c r="H7" i="4"/>
  <c r="L7" i="4" s="1"/>
  <c r="G7" i="4"/>
  <c r="K7" i="4" s="1"/>
  <c r="E7" i="4"/>
  <c r="I7" i="4" s="1"/>
  <c r="S6" i="4"/>
  <c r="V6" i="4" s="1"/>
  <c r="Q6" i="4"/>
  <c r="T6" i="4" s="1"/>
  <c r="M6" i="4"/>
  <c r="O6" i="4" s="1"/>
  <c r="H6" i="4"/>
  <c r="L6" i="4" s="1"/>
  <c r="G6" i="4"/>
  <c r="K6" i="4" s="1"/>
  <c r="E6" i="4"/>
  <c r="I6" i="4" s="1"/>
  <c r="S5" i="4"/>
  <c r="V5" i="4" s="1"/>
  <c r="Q5" i="4"/>
  <c r="T5" i="4" s="1"/>
  <c r="M5" i="4"/>
  <c r="N5" i="4" s="1"/>
  <c r="P5" i="4" s="1"/>
  <c r="H5" i="4"/>
  <c r="L5" i="4" s="1"/>
  <c r="G5" i="4"/>
  <c r="K5" i="4" s="1"/>
  <c r="E5" i="4"/>
  <c r="S4" i="4"/>
  <c r="V4" i="4" s="1"/>
  <c r="Q4" i="4"/>
  <c r="T4" i="4" s="1"/>
  <c r="M4" i="4"/>
  <c r="O4" i="4" s="1"/>
  <c r="H4" i="4"/>
  <c r="L4" i="4" s="1"/>
  <c r="G4" i="4"/>
  <c r="K4" i="4" s="1"/>
  <c r="E4" i="4"/>
  <c r="S3" i="4"/>
  <c r="V3" i="4" s="1"/>
  <c r="Q3" i="4"/>
  <c r="T3" i="4" s="1"/>
  <c r="M3" i="4"/>
  <c r="N3" i="4" s="1"/>
  <c r="P3" i="4" s="1"/>
  <c r="H3" i="4"/>
  <c r="L3" i="4" s="1"/>
  <c r="G3" i="4"/>
  <c r="K3" i="4" s="1"/>
  <c r="E3" i="4"/>
  <c r="I3" i="4" s="1"/>
  <c r="S2" i="4"/>
  <c r="V2" i="4" s="1"/>
  <c r="Q2" i="4"/>
  <c r="M2" i="4"/>
  <c r="N2" i="4" s="1"/>
  <c r="P2" i="4" s="1"/>
  <c r="H2" i="4"/>
  <c r="L2" i="4" s="1"/>
  <c r="G2" i="4"/>
  <c r="K2" i="4" s="1"/>
  <c r="E2" i="4"/>
  <c r="I2" i="4" s="1"/>
  <c r="O7" i="4" l="1"/>
  <c r="O3" i="4"/>
  <c r="R3" i="4"/>
  <c r="U3" i="4" s="1"/>
  <c r="O12" i="4"/>
  <c r="F10" i="4"/>
  <c r="J10" i="4" s="1"/>
  <c r="R11" i="4"/>
  <c r="U11" i="4" s="1"/>
  <c r="J3" i="2"/>
  <c r="R4" i="4"/>
  <c r="U4" i="4" s="1"/>
  <c r="N8" i="4"/>
  <c r="P8" i="4" s="1"/>
  <c r="O10" i="4"/>
  <c r="O5" i="4"/>
  <c r="J13" i="2"/>
  <c r="R2" i="4"/>
  <c r="U2" i="4" s="1"/>
  <c r="T2" i="4"/>
  <c r="J8" i="2"/>
  <c r="J12" i="2"/>
  <c r="J6" i="2"/>
  <c r="J4" i="2"/>
  <c r="J11" i="2"/>
  <c r="J15" i="2"/>
  <c r="J7" i="2"/>
  <c r="J9" i="2"/>
  <c r="T7" i="4"/>
  <c r="R7" i="4"/>
  <c r="U7" i="4" s="1"/>
  <c r="F12" i="4"/>
  <c r="J12" i="4" s="1"/>
  <c r="I12" i="4"/>
  <c r="J5" i="2"/>
  <c r="F5" i="4"/>
  <c r="J5" i="4" s="1"/>
  <c r="I5" i="4"/>
  <c r="R8" i="4"/>
  <c r="U8" i="4" s="1"/>
  <c r="J10" i="2"/>
  <c r="R10" i="4"/>
  <c r="U10" i="4" s="1"/>
  <c r="F4" i="4"/>
  <c r="J4" i="4" s="1"/>
  <c r="R6" i="4"/>
  <c r="U6" i="4" s="1"/>
  <c r="R13" i="4"/>
  <c r="U13" i="4" s="1"/>
  <c r="F3" i="4"/>
  <c r="J3" i="4" s="1"/>
  <c r="R9" i="4"/>
  <c r="U9" i="4" s="1"/>
  <c r="F11" i="4"/>
  <c r="J11" i="4" s="1"/>
  <c r="N4" i="4"/>
  <c r="P4" i="4" s="1"/>
  <c r="F7" i="4"/>
  <c r="J7" i="4" s="1"/>
  <c r="T9" i="4"/>
  <c r="F14" i="4"/>
  <c r="J14" i="4" s="1"/>
  <c r="B25" i="3"/>
  <c r="B6" i="2"/>
  <c r="I6" i="2" s="1"/>
  <c r="B43" i="3"/>
  <c r="B6" i="3"/>
  <c r="B13" i="2"/>
  <c r="I13" i="2" s="1"/>
  <c r="B13" i="3"/>
  <c r="B32" i="3"/>
  <c r="B50" i="3"/>
  <c r="B40" i="3"/>
  <c r="B22" i="3"/>
  <c r="B3" i="3"/>
  <c r="B3" i="2"/>
  <c r="B47" i="3"/>
  <c r="B29" i="3"/>
  <c r="B10" i="3"/>
  <c r="B10" i="2"/>
  <c r="I10" i="2" s="1"/>
  <c r="B33" i="3"/>
  <c r="B51" i="3"/>
  <c r="B14" i="3"/>
  <c r="B14" i="2"/>
  <c r="I14" i="2" s="1"/>
  <c r="J14" i="2"/>
  <c r="B9" i="3"/>
  <c r="B9" i="2"/>
  <c r="I9" i="2" s="1"/>
  <c r="B28" i="3"/>
  <c r="B46" i="3"/>
  <c r="B7" i="3"/>
  <c r="B44" i="3"/>
  <c r="B7" i="2"/>
  <c r="I7" i="2" s="1"/>
  <c r="B26" i="3"/>
  <c r="B23" i="3"/>
  <c r="B41" i="3"/>
  <c r="B4" i="2"/>
  <c r="I4" i="2" s="1"/>
  <c r="B4" i="3"/>
  <c r="B11" i="2"/>
  <c r="I11" i="2" s="1"/>
  <c r="B48" i="3"/>
  <c r="B11" i="3"/>
  <c r="B30" i="3"/>
  <c r="B27" i="3"/>
  <c r="B8" i="3"/>
  <c r="B45" i="3"/>
  <c r="B8" i="2"/>
  <c r="I8" i="2" s="1"/>
  <c r="B52" i="3"/>
  <c r="B34" i="3"/>
  <c r="B15" i="3"/>
  <c r="B15" i="2"/>
  <c r="I15" i="2" s="1"/>
  <c r="B42" i="3"/>
  <c r="B24" i="3"/>
  <c r="B5" i="2"/>
  <c r="I5" i="2" s="1"/>
  <c r="B5" i="3"/>
  <c r="B31" i="3"/>
  <c r="B12" i="2"/>
  <c r="I12" i="2" s="1"/>
  <c r="B12" i="3"/>
  <c r="B49" i="3"/>
  <c r="O2" i="4"/>
  <c r="O9" i="4"/>
  <c r="R5" i="4"/>
  <c r="U5" i="4" s="1"/>
  <c r="N6" i="4"/>
  <c r="P6" i="4" s="1"/>
  <c r="F8" i="4"/>
  <c r="J8" i="4" s="1"/>
  <c r="T8" i="4"/>
  <c r="V11" i="4"/>
  <c r="R12" i="4"/>
  <c r="U12" i="4" s="1"/>
  <c r="N13" i="4"/>
  <c r="P13" i="4" s="1"/>
  <c r="I4" i="4"/>
  <c r="I11" i="4"/>
  <c r="K14" i="4"/>
  <c r="F2" i="4"/>
  <c r="J2" i="4" s="1"/>
  <c r="F9" i="4"/>
  <c r="J9" i="4" s="1"/>
  <c r="N14" i="4"/>
  <c r="P14" i="4" s="1"/>
  <c r="F6" i="4"/>
  <c r="J6" i="4" s="1"/>
  <c r="N11" i="4"/>
  <c r="P11" i="4" s="1"/>
  <c r="F13" i="4"/>
  <c r="J13" i="4" s="1"/>
  <c r="R14" i="4"/>
  <c r="U14" i="4" s="1"/>
  <c r="E3" i="3" l="1"/>
  <c r="I3" i="3" s="1"/>
  <c r="M3" i="3" s="1"/>
  <c r="C4" i="3"/>
  <c r="G4" i="3" s="1"/>
  <c r="K4" i="3" s="1"/>
  <c r="E46" i="3"/>
  <c r="H46" i="3" s="1"/>
  <c r="K46" i="3" s="1"/>
  <c r="E11" i="3"/>
  <c r="I11" i="3" s="1"/>
  <c r="M11" i="3" s="1"/>
  <c r="E40" i="3"/>
  <c r="H40" i="3" s="1"/>
  <c r="K40" i="3" s="1"/>
  <c r="F7" i="3"/>
  <c r="J7" i="3" s="1"/>
  <c r="N7" i="3" s="1"/>
  <c r="C23" i="3"/>
  <c r="E23" i="3" s="1"/>
  <c r="G23" i="3" s="1"/>
  <c r="E4" i="3"/>
  <c r="I4" i="3" s="1"/>
  <c r="M4" i="3" s="1"/>
  <c r="C26" i="3"/>
  <c r="E26" i="3" s="1"/>
  <c r="G26" i="3" s="1"/>
  <c r="C15" i="3"/>
  <c r="G15" i="3" s="1"/>
  <c r="K15" i="3" s="1"/>
  <c r="D23" i="3"/>
  <c r="F23" i="3" s="1"/>
  <c r="H23" i="3" s="1"/>
  <c r="F3" i="3"/>
  <c r="J3" i="3" s="1"/>
  <c r="N3" i="3" s="1"/>
  <c r="C51" i="3"/>
  <c r="F51" i="3" s="1"/>
  <c r="I51" i="3" s="1"/>
  <c r="F12" i="3"/>
  <c r="J12" i="3" s="1"/>
  <c r="N12" i="3" s="1"/>
  <c r="E6" i="3"/>
  <c r="I6" i="3" s="1"/>
  <c r="M6" i="3" s="1"/>
  <c r="C5" i="3"/>
  <c r="G5" i="3" s="1"/>
  <c r="K5" i="3" s="1"/>
  <c r="E45" i="3"/>
  <c r="H45" i="3" s="1"/>
  <c r="K45" i="3" s="1"/>
  <c r="F14" i="3"/>
  <c r="J14" i="3" s="1"/>
  <c r="N14" i="3" s="1"/>
  <c r="C33" i="3"/>
  <c r="E33" i="3" s="1"/>
  <c r="G33" i="3" s="1"/>
  <c r="C50" i="3"/>
  <c r="F50" i="3" s="1"/>
  <c r="I50" i="3" s="1"/>
  <c r="F11" i="3"/>
  <c r="J11" i="3" s="1"/>
  <c r="N11" i="3" s="1"/>
  <c r="C29" i="3"/>
  <c r="E29" i="3" s="1"/>
  <c r="G29" i="3" s="1"/>
  <c r="C8" i="3"/>
  <c r="G8" i="3" s="1"/>
  <c r="K8" i="3" s="1"/>
  <c r="C46" i="3"/>
  <c r="F46" i="3" s="1"/>
  <c r="I46" i="3" s="1"/>
  <c r="E41" i="3"/>
  <c r="H41" i="3" s="1"/>
  <c r="K41" i="3" s="1"/>
  <c r="E47" i="3"/>
  <c r="H47" i="3" s="1"/>
  <c r="K47" i="3" s="1"/>
  <c r="E50" i="3"/>
  <c r="H50" i="3" s="1"/>
  <c r="K50" i="3" s="1"/>
  <c r="E52" i="3"/>
  <c r="H52" i="3" s="1"/>
  <c r="K52" i="3" s="1"/>
  <c r="C48" i="3"/>
  <c r="F48" i="3" s="1"/>
  <c r="I48" i="3" s="1"/>
  <c r="C11" i="3"/>
  <c r="G11" i="3" s="1"/>
  <c r="K11" i="3" s="1"/>
  <c r="E49" i="3"/>
  <c r="H49" i="3" s="1"/>
  <c r="K49" i="3" s="1"/>
  <c r="E44" i="3"/>
  <c r="H44" i="3" s="1"/>
  <c r="K44" i="3" s="1"/>
  <c r="E9" i="3"/>
  <c r="I9" i="3" s="1"/>
  <c r="M9" i="3" s="1"/>
  <c r="E7" i="3"/>
  <c r="I7" i="3" s="1"/>
  <c r="M7" i="3" s="1"/>
  <c r="E14" i="3"/>
  <c r="I14" i="3" s="1"/>
  <c r="M14" i="3" s="1"/>
  <c r="J16" i="2"/>
  <c r="E51" i="3"/>
  <c r="H51" i="3" s="1"/>
  <c r="K51" i="3" s="1"/>
  <c r="E48" i="3"/>
  <c r="H48" i="3" s="1"/>
  <c r="K48" i="3" s="1"/>
  <c r="E10" i="3"/>
  <c r="I10" i="3" s="1"/>
  <c r="M10" i="3" s="1"/>
  <c r="E42" i="3"/>
  <c r="H42" i="3" s="1"/>
  <c r="K42" i="3" s="1"/>
  <c r="F4" i="3"/>
  <c r="J4" i="3" s="1"/>
  <c r="N4" i="3" s="1"/>
  <c r="F10" i="3"/>
  <c r="J10" i="3" s="1"/>
  <c r="N10" i="3" s="1"/>
  <c r="D29" i="3"/>
  <c r="F29" i="3" s="1"/>
  <c r="H29" i="3" s="1"/>
  <c r="D30" i="3"/>
  <c r="F30" i="3" s="1"/>
  <c r="H30" i="3" s="1"/>
  <c r="C7" i="3"/>
  <c r="G7" i="3" s="1"/>
  <c r="K7" i="3" s="1"/>
  <c r="D24" i="3"/>
  <c r="F24" i="3" s="1"/>
  <c r="H24" i="3" s="1"/>
  <c r="C44" i="3"/>
  <c r="F44" i="3" s="1"/>
  <c r="I44" i="3" s="1"/>
  <c r="D28" i="3"/>
  <c r="F28" i="3" s="1"/>
  <c r="H28" i="3" s="1"/>
  <c r="C13" i="3"/>
  <c r="G13" i="3" s="1"/>
  <c r="K13" i="3" s="1"/>
  <c r="C41" i="3"/>
  <c r="F41" i="3" s="1"/>
  <c r="I41" i="3" s="1"/>
  <c r="C10" i="3"/>
  <c r="G10" i="3" s="1"/>
  <c r="K10" i="3" s="1"/>
  <c r="I3" i="2"/>
  <c r="I16" i="2" s="1"/>
  <c r="B16" i="2"/>
  <c r="C28" i="3"/>
  <c r="E28" i="3" s="1"/>
  <c r="G28" i="3" s="1"/>
  <c r="C52" i="3"/>
  <c r="F52" i="3" s="1"/>
  <c r="I52" i="3" s="1"/>
  <c r="B16" i="3"/>
  <c r="E8" i="3"/>
  <c r="I8" i="3" s="1"/>
  <c r="M8" i="3" s="1"/>
  <c r="B53" i="3"/>
  <c r="C31" i="3"/>
  <c r="E31" i="3" s="1"/>
  <c r="G31" i="3" s="1"/>
  <c r="C47" i="3"/>
  <c r="F47" i="3" s="1"/>
  <c r="I47" i="3" s="1"/>
  <c r="D31" i="3"/>
  <c r="F31" i="3" s="1"/>
  <c r="H31" i="3" s="1"/>
  <c r="D27" i="3"/>
  <c r="F27" i="3" s="1"/>
  <c r="H27" i="3" s="1"/>
  <c r="C25" i="3"/>
  <c r="E25" i="3" s="1"/>
  <c r="G25" i="3" s="1"/>
  <c r="C40" i="3"/>
  <c r="F40" i="3" s="1"/>
  <c r="I40" i="3" s="1"/>
  <c r="E43" i="3"/>
  <c r="H43" i="3" s="1"/>
  <c r="K43" i="3" s="1"/>
  <c r="C45" i="3"/>
  <c r="F45" i="3" s="1"/>
  <c r="I45" i="3" s="1"/>
  <c r="C34" i="3"/>
  <c r="E34" i="3" s="1"/>
  <c r="G34" i="3" s="1"/>
  <c r="C32" i="3"/>
  <c r="E32" i="3" s="1"/>
  <c r="G32" i="3" s="1"/>
  <c r="F8" i="3"/>
  <c r="J8" i="3" s="1"/>
  <c r="N8" i="3" s="1"/>
  <c r="E15" i="3"/>
  <c r="I15" i="3" s="1"/>
  <c r="M15" i="3" s="1"/>
  <c r="C43" i="3"/>
  <c r="F43" i="3" s="1"/>
  <c r="I43" i="3" s="1"/>
  <c r="C6" i="3"/>
  <c r="G6" i="3" s="1"/>
  <c r="K6" i="3" s="1"/>
  <c r="C14" i="3"/>
  <c r="G14" i="3" s="1"/>
  <c r="K14" i="3" s="1"/>
  <c r="F6" i="3"/>
  <c r="J6" i="3" s="1"/>
  <c r="N6" i="3" s="1"/>
  <c r="C49" i="3"/>
  <c r="F49" i="3" s="1"/>
  <c r="I49" i="3" s="1"/>
  <c r="C24" i="3"/>
  <c r="E24" i="3" s="1"/>
  <c r="G24" i="3" s="1"/>
  <c r="C12" i="3"/>
  <c r="G12" i="3" s="1"/>
  <c r="K12" i="3" s="1"/>
  <c r="C42" i="3"/>
  <c r="F42" i="3" s="1"/>
  <c r="I42" i="3" s="1"/>
  <c r="D34" i="3"/>
  <c r="F34" i="3" s="1"/>
  <c r="H34" i="3" s="1"/>
  <c r="E12" i="3"/>
  <c r="I12" i="3" s="1"/>
  <c r="M12" i="3" s="1"/>
  <c r="C30" i="3"/>
  <c r="E30" i="3" s="1"/>
  <c r="G30" i="3" s="1"/>
  <c r="F15" i="3"/>
  <c r="J15" i="3" s="1"/>
  <c r="N15" i="3" s="1"/>
  <c r="C27" i="3"/>
  <c r="E27" i="3" s="1"/>
  <c r="G27" i="3" s="1"/>
  <c r="E5" i="3"/>
  <c r="I5" i="3" s="1"/>
  <c r="M5" i="3" s="1"/>
  <c r="B35" i="3"/>
  <c r="D33" i="3"/>
  <c r="F33" i="3" s="1"/>
  <c r="H33" i="3" s="1"/>
  <c r="C3" i="3"/>
  <c r="G3" i="3" s="1"/>
  <c r="K3" i="3" s="1"/>
  <c r="C22" i="3"/>
  <c r="E22" i="3" s="1"/>
  <c r="G22" i="3" s="1"/>
  <c r="D25" i="3"/>
  <c r="F25" i="3" s="1"/>
  <c r="H25" i="3" s="1"/>
  <c r="E13" i="3"/>
  <c r="I13" i="3" s="1"/>
  <c r="M13" i="3" s="1"/>
  <c r="D32" i="3"/>
  <c r="F32" i="3" s="1"/>
  <c r="H32" i="3" s="1"/>
  <c r="F9" i="3"/>
  <c r="J9" i="3" s="1"/>
  <c r="N9" i="3" s="1"/>
  <c r="F5" i="3"/>
  <c r="J5" i="3" s="1"/>
  <c r="N5" i="3" s="1"/>
  <c r="D22" i="3"/>
  <c r="F22" i="3" s="1"/>
  <c r="H22" i="3" s="1"/>
  <c r="F13" i="3"/>
  <c r="J13" i="3" s="1"/>
  <c r="N13" i="3" s="1"/>
  <c r="C9" i="3"/>
  <c r="G9" i="3" s="1"/>
  <c r="K9" i="3" s="1"/>
  <c r="D26" i="3"/>
  <c r="F26" i="3" s="1"/>
  <c r="H26" i="3" s="1"/>
  <c r="D41" i="3" l="1"/>
  <c r="G41" i="3" s="1"/>
  <c r="J41" i="3" s="1"/>
  <c r="D9" i="3"/>
  <c r="H9" i="3" s="1"/>
  <c r="L9" i="3" s="1"/>
  <c r="D43" i="3"/>
  <c r="G43" i="3" s="1"/>
  <c r="J43" i="3" s="1"/>
  <c r="D4" i="3"/>
  <c r="H4" i="3" s="1"/>
  <c r="L4" i="3" s="1"/>
  <c r="D44" i="3"/>
  <c r="G44" i="3" s="1"/>
  <c r="J44" i="3" s="1"/>
  <c r="D7" i="3"/>
  <c r="H7" i="3" s="1"/>
  <c r="L7" i="3" s="1"/>
  <c r="D42" i="3"/>
  <c r="G42" i="3" s="1"/>
  <c r="J42" i="3" s="1"/>
  <c r="D51" i="3"/>
  <c r="G51" i="3" s="1"/>
  <c r="J51" i="3" s="1"/>
  <c r="D40" i="3"/>
  <c r="G40" i="3" s="1"/>
  <c r="J40" i="3" s="1"/>
  <c r="D12" i="3"/>
  <c r="H12" i="3" s="1"/>
  <c r="L12" i="3" s="1"/>
  <c r="D5" i="3"/>
  <c r="H5" i="3" s="1"/>
  <c r="L5" i="3" s="1"/>
  <c r="D11" i="3"/>
  <c r="H11" i="3" s="1"/>
  <c r="L11" i="3" s="1"/>
  <c r="D45" i="3"/>
  <c r="G45" i="3" s="1"/>
  <c r="J45" i="3" s="1"/>
  <c r="D49" i="3"/>
  <c r="G49" i="3" s="1"/>
  <c r="J49" i="3" s="1"/>
  <c r="D52" i="3"/>
  <c r="G52" i="3" s="1"/>
  <c r="J52" i="3" s="1"/>
  <c r="D47" i="3"/>
  <c r="G47" i="3" s="1"/>
  <c r="J47" i="3" s="1"/>
  <c r="D3" i="3"/>
  <c r="H3" i="3" s="1"/>
  <c r="L3" i="3" s="1"/>
  <c r="D14" i="3"/>
  <c r="H14" i="3" s="1"/>
  <c r="L14" i="3" s="1"/>
  <c r="D6" i="3"/>
  <c r="H6" i="3" s="1"/>
  <c r="L6" i="3" s="1"/>
  <c r="D50" i="3"/>
  <c r="G50" i="3" s="1"/>
  <c r="J50" i="3" s="1"/>
  <c r="D15" i="3"/>
  <c r="H15" i="3" s="1"/>
  <c r="L15" i="3" s="1"/>
  <c r="D10" i="3"/>
  <c r="H10" i="3" s="1"/>
  <c r="L10" i="3" s="1"/>
  <c r="D8" i="3"/>
  <c r="H8" i="3" s="1"/>
  <c r="L8" i="3" s="1"/>
  <c r="D46" i="3"/>
  <c r="G46" i="3" s="1"/>
  <c r="J46" i="3" s="1"/>
  <c r="D13" i="3"/>
  <c r="H13" i="3" s="1"/>
  <c r="L13" i="3" s="1"/>
  <c r="D48" i="3"/>
  <c r="G48" i="3" s="1"/>
  <c r="J48" i="3" s="1"/>
  <c r="M14" i="2" l="1"/>
  <c r="P14" i="2" s="1"/>
  <c r="M6" i="2"/>
  <c r="P6" i="2" s="1"/>
  <c r="E8" i="2"/>
  <c r="H8" i="2" s="1"/>
  <c r="M8" i="2"/>
  <c r="P8" i="2" s="1"/>
  <c r="E6" i="2"/>
  <c r="H6" i="2" s="1"/>
  <c r="M15" i="2"/>
  <c r="P15" i="2" s="1"/>
  <c r="E12" i="2"/>
  <c r="H12" i="2" s="1"/>
  <c r="E11" i="2"/>
  <c r="H11" i="2" s="1"/>
  <c r="M5" i="2"/>
  <c r="P5" i="2" s="1"/>
  <c r="E4" i="2"/>
  <c r="H4" i="2" s="1"/>
  <c r="E3" i="2"/>
  <c r="M11" i="2"/>
  <c r="P11" i="2" s="1"/>
  <c r="E14" i="2"/>
  <c r="H14" i="2" s="1"/>
  <c r="E7" i="2"/>
  <c r="H7" i="2" s="1"/>
  <c r="E9" i="2"/>
  <c r="H9" i="2" s="1"/>
  <c r="E13" i="2"/>
  <c r="H13" i="2" s="1"/>
  <c r="M3" i="2"/>
  <c r="M10" i="2"/>
  <c r="P10" i="2" s="1"/>
  <c r="M12" i="2"/>
  <c r="P12" i="2" s="1"/>
  <c r="E15" i="2"/>
  <c r="H15" i="2" s="1"/>
  <c r="M7" i="2"/>
  <c r="P7" i="2" s="1"/>
  <c r="E5" i="2"/>
  <c r="H5" i="2" s="1"/>
  <c r="M9" i="2"/>
  <c r="P9" i="2" s="1"/>
  <c r="M4" i="2"/>
  <c r="P4" i="2" s="1"/>
  <c r="E10" i="2"/>
  <c r="H10" i="2" s="1"/>
  <c r="M13" i="2"/>
  <c r="P13" i="2" s="1"/>
  <c r="L7" i="2"/>
  <c r="O7" i="2" s="1"/>
  <c r="L13" i="2"/>
  <c r="O13" i="2" s="1"/>
  <c r="L15" i="2"/>
  <c r="O15" i="2" s="1"/>
  <c r="L5" i="2"/>
  <c r="O5" i="2" s="1"/>
  <c r="D4" i="2"/>
  <c r="G4" i="2" s="1"/>
  <c r="L9" i="2"/>
  <c r="O9" i="2" s="1"/>
  <c r="D8" i="2"/>
  <c r="G8" i="2" s="1"/>
  <c r="D15" i="2"/>
  <c r="G15" i="2" s="1"/>
  <c r="L11" i="2"/>
  <c r="O11" i="2" s="1"/>
  <c r="L4" i="2"/>
  <c r="O4" i="2" s="1"/>
  <c r="D7" i="2"/>
  <c r="G7" i="2" s="1"/>
  <c r="D12" i="2"/>
  <c r="G12" i="2" s="1"/>
  <c r="D5" i="2"/>
  <c r="G5" i="2" s="1"/>
  <c r="D11" i="2"/>
  <c r="G11" i="2" s="1"/>
  <c r="L8" i="2"/>
  <c r="O8" i="2" s="1"/>
  <c r="D9" i="2"/>
  <c r="G9" i="2" s="1"/>
  <c r="L14" i="2"/>
  <c r="O14" i="2" s="1"/>
  <c r="L6" i="2"/>
  <c r="O6" i="2" s="1"/>
  <c r="L12" i="2"/>
  <c r="O12" i="2" s="1"/>
  <c r="D10" i="2"/>
  <c r="G10" i="2" s="1"/>
  <c r="D13" i="2"/>
  <c r="G13" i="2" s="1"/>
  <c r="D14" i="2"/>
  <c r="G14" i="2" s="1"/>
  <c r="L10" i="2"/>
  <c r="O10" i="2" s="1"/>
  <c r="D6" i="2"/>
  <c r="G6" i="2" s="1"/>
  <c r="L3" i="2"/>
  <c r="D3" i="2"/>
  <c r="C7" i="2"/>
  <c r="F7" i="2" s="1"/>
  <c r="C11" i="2"/>
  <c r="F11" i="2" s="1"/>
  <c r="C5" i="2"/>
  <c r="F5" i="2" s="1"/>
  <c r="C6" i="2"/>
  <c r="F6" i="2" s="1"/>
  <c r="C9" i="2"/>
  <c r="F9" i="2" s="1"/>
  <c r="K8" i="2"/>
  <c r="N8" i="2" s="1"/>
  <c r="K13" i="2"/>
  <c r="N13" i="2" s="1"/>
  <c r="K9" i="2"/>
  <c r="N9" i="2" s="1"/>
  <c r="C8" i="2"/>
  <c r="F8" i="2" s="1"/>
  <c r="K11" i="2"/>
  <c r="N11" i="2" s="1"/>
  <c r="K6" i="2"/>
  <c r="N6" i="2" s="1"/>
  <c r="K14" i="2"/>
  <c r="N14" i="2" s="1"/>
  <c r="C10" i="2"/>
  <c r="F10" i="2" s="1"/>
  <c r="C14" i="2"/>
  <c r="F14" i="2" s="1"/>
  <c r="K12" i="2"/>
  <c r="N12" i="2" s="1"/>
  <c r="C15" i="2"/>
  <c r="F15" i="2" s="1"/>
  <c r="K4" i="2"/>
  <c r="N4" i="2" s="1"/>
  <c r="K10" i="2"/>
  <c r="N10" i="2" s="1"/>
  <c r="K7" i="2"/>
  <c r="N7" i="2" s="1"/>
  <c r="K5" i="2"/>
  <c r="N5" i="2" s="1"/>
  <c r="K3" i="2"/>
  <c r="K15" i="2"/>
  <c r="N15" i="2" s="1"/>
  <c r="C4" i="2"/>
  <c r="F4" i="2" s="1"/>
  <c r="C3" i="2"/>
  <c r="C13" i="2"/>
  <c r="F13" i="2" s="1"/>
  <c r="C12" i="2"/>
  <c r="F12" i="2" s="1"/>
  <c r="K16" i="2" l="1"/>
  <c r="N16" i="2" s="1"/>
  <c r="N3" i="2"/>
  <c r="H3" i="2"/>
  <c r="E16" i="2"/>
  <c r="H16" i="2" s="1"/>
  <c r="D16" i="2"/>
  <c r="G16" i="2" s="1"/>
  <c r="G3" i="2"/>
  <c r="L16" i="2"/>
  <c r="O16" i="2" s="1"/>
  <c r="O3" i="2"/>
  <c r="M16" i="2"/>
  <c r="P16" i="2" s="1"/>
  <c r="P3" i="2"/>
  <c r="F3" i="2"/>
  <c r="C16" i="2"/>
  <c r="F16" i="2" s="1"/>
</calcChain>
</file>

<file path=xl/sharedStrings.xml><?xml version="1.0" encoding="utf-8"?>
<sst xmlns="http://schemas.openxmlformats.org/spreadsheetml/2006/main" count="3753" uniqueCount="84">
  <si>
    <t>Country_Code</t>
  </si>
  <si>
    <t>Country_Label</t>
  </si>
  <si>
    <t>Target_Completes</t>
  </si>
  <si>
    <t>Sample_Available</t>
  </si>
  <si>
    <t>Age_18_29</t>
  </si>
  <si>
    <t>Age_30_44</t>
  </si>
  <si>
    <t>Age_45_54</t>
  </si>
  <si>
    <t>Age_54_plus</t>
  </si>
  <si>
    <t>Age_18_29_%</t>
  </si>
  <si>
    <t>Age_30_44_%</t>
  </si>
  <si>
    <t>Age_45_54_%</t>
  </si>
  <si>
    <t>Age_54_plus_%</t>
  </si>
  <si>
    <t>Gender_M</t>
  </si>
  <si>
    <t>Gender_F</t>
  </si>
  <si>
    <t>Gender_M_%</t>
  </si>
  <si>
    <t>Gender_F_%</t>
  </si>
  <si>
    <t>Education_I</t>
  </si>
  <si>
    <t>Education_II</t>
  </si>
  <si>
    <t>Education_III</t>
  </si>
  <si>
    <t>Education_I_%</t>
  </si>
  <si>
    <t>Education_II_%</t>
  </si>
  <si>
    <t>Education_III_%</t>
  </si>
  <si>
    <t>BG</t>
  </si>
  <si>
    <t>Bulgaria</t>
  </si>
  <si>
    <t>RO</t>
  </si>
  <si>
    <t>Romania</t>
  </si>
  <si>
    <t>EL</t>
  </si>
  <si>
    <t>Greece</t>
  </si>
  <si>
    <t>HU</t>
  </si>
  <si>
    <t>Hungary</t>
  </si>
  <si>
    <t>IT</t>
  </si>
  <si>
    <t>Italy</t>
  </si>
  <si>
    <t>CR</t>
  </si>
  <si>
    <t>Croatia</t>
  </si>
  <si>
    <t>FR</t>
  </si>
  <si>
    <t>France</t>
  </si>
  <si>
    <t>BE</t>
  </si>
  <si>
    <t>Belgium</t>
  </si>
  <si>
    <t>PT</t>
  </si>
  <si>
    <t>Portuga</t>
  </si>
  <si>
    <t>ES</t>
  </si>
  <si>
    <t>Spain</t>
  </si>
  <si>
    <t>CY</t>
  </si>
  <si>
    <t>Cyprus</t>
  </si>
  <si>
    <t>MT</t>
  </si>
  <si>
    <t>Malta</t>
  </si>
  <si>
    <t>TR</t>
  </si>
  <si>
    <t>Turkey</t>
  </si>
  <si>
    <t>Current_Date</t>
  </si>
  <si>
    <t>#</t>
  </si>
  <si>
    <t>%</t>
  </si>
  <si>
    <t>Diff</t>
  </si>
  <si>
    <t>Completes</t>
  </si>
  <si>
    <t>Overall</t>
  </si>
  <si>
    <t>1d</t>
  </si>
  <si>
    <t>7d</t>
  </si>
  <si>
    <t>14d</t>
  </si>
  <si>
    <t>KPI_Complete</t>
  </si>
  <si>
    <t>Invalid Completes</t>
  </si>
  <si>
    <t>Quality Issue</t>
  </si>
  <si>
    <t>KPI_Quality_Issue</t>
  </si>
  <si>
    <t>Contry_code</t>
  </si>
  <si>
    <t>Methodology</t>
  </si>
  <si>
    <t>Group</t>
  </si>
  <si>
    <t>Date</t>
  </si>
  <si>
    <t>Day</t>
  </si>
  <si>
    <t>Month</t>
  </si>
  <si>
    <t>Year</t>
  </si>
  <si>
    <t>Valid Completes</t>
  </si>
  <si>
    <t>Sample_Closed</t>
  </si>
  <si>
    <t>Last_1d</t>
  </si>
  <si>
    <t>Last_7d</t>
  </si>
  <si>
    <t>Last_14d</t>
  </si>
  <si>
    <t>CATI</t>
  </si>
  <si>
    <t>WEB</t>
  </si>
  <si>
    <t>F2F</t>
  </si>
  <si>
    <t>Group 4</t>
  </si>
  <si>
    <t>N</t>
  </si>
  <si>
    <t>Group 2</t>
  </si>
  <si>
    <t>Group 1</t>
  </si>
  <si>
    <t>Group 3</t>
  </si>
  <si>
    <t>Y</t>
  </si>
  <si>
    <t>Portugal</t>
  </si>
  <si>
    <t>Refusals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</si>
</sst>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C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5" xfId="0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right"/>
    </xf>
    <xf numFmtId="3" fontId="1" fillId="0" borderId="6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164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left"/>
    </xf>
    <xf numFmtId="22" fontId="0" fillId="0" borderId="0" xfId="0" applyNumberFormat="1"/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509"/>
  <sheetViews>
    <sheetView tabSelected="1" workbookViewId="0">
      <selection activeCell="L2" sqref="L2:L508"/>
    </sheetView>
  </sheetViews>
  <sheetFormatPr defaultRowHeight="15" x14ac:dyDescent="0.25"/>
  <cols>
    <col min="1" max="1" width="11.5703125" bestFit="1" customWidth="1"/>
    <col min="2" max="3" width="13.140625" bestFit="1" customWidth="1"/>
    <col min="4" max="4" width="18.5703125" bestFit="1" customWidth="1"/>
    <col min="5" max="5" width="14.28515625" style="30" customWidth="1"/>
    <col min="6" max="8" width="13.5703125" style="1" bestFit="1" customWidth="1"/>
    <col min="9" max="9" width="15" style="1" bestFit="1" customWidth="1"/>
    <col min="10" max="10" width="17.28515625" style="1" bestFit="1" customWidth="1"/>
    <col min="11" max="11" width="17.140625" bestFit="1" customWidth="1"/>
    <col min="12" max="12" width="19.140625" customWidth="1"/>
    <col min="13" max="15" width="13.5703125" bestFit="1" customWidth="1"/>
    <col min="16" max="19" width="13.5703125" style="31" bestFit="1" customWidth="1"/>
    <col min="20" max="24" width="13.5703125" style="1" bestFit="1" customWidth="1"/>
  </cols>
  <sheetData>
    <row r="1" spans="1:24" ht="18.75" customHeight="1" x14ac:dyDescent="0.25">
      <c r="A1" t="s">
        <v>61</v>
      </c>
      <c r="B1" t="s">
        <v>1</v>
      </c>
      <c r="C1" t="s">
        <v>62</v>
      </c>
      <c r="D1" t="s">
        <v>63</v>
      </c>
      <c r="E1" s="30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58</v>
      </c>
      <c r="K1" t="s">
        <v>69</v>
      </c>
      <c r="L1" s="1" t="s">
        <v>83</v>
      </c>
      <c r="M1" t="s">
        <v>70</v>
      </c>
      <c r="N1" t="s">
        <v>71</v>
      </c>
      <c r="O1" t="s">
        <v>72</v>
      </c>
      <c r="P1" s="31" t="s">
        <v>4</v>
      </c>
      <c r="Q1" s="31" t="s">
        <v>5</v>
      </c>
      <c r="R1" s="31" t="s">
        <v>6</v>
      </c>
      <c r="S1" s="31" t="s">
        <v>7</v>
      </c>
      <c r="T1" s="1" t="s">
        <v>12</v>
      </c>
      <c r="U1" s="1" t="s">
        <v>13</v>
      </c>
      <c r="V1" s="1" t="s">
        <v>16</v>
      </c>
      <c r="W1" s="1" t="s">
        <v>17</v>
      </c>
      <c r="X1" s="1" t="s">
        <v>18</v>
      </c>
    </row>
    <row r="2" spans="1:24" ht="18.75" customHeight="1" x14ac:dyDescent="0.25">
      <c r="A2" t="s">
        <v>22</v>
      </c>
      <c r="B2" t="s">
        <v>23</v>
      </c>
      <c r="C2" t="s">
        <v>75</v>
      </c>
      <c r="D2" t="s">
        <v>78</v>
      </c>
      <c r="E2" s="32">
        <v>45717</v>
      </c>
      <c r="F2" s="5">
        <v>1</v>
      </c>
      <c r="G2" s="5">
        <v>3</v>
      </c>
      <c r="H2" s="5">
        <v>2025</v>
      </c>
      <c r="I2" s="5">
        <v>7</v>
      </c>
      <c r="J2" s="5">
        <v>1</v>
      </c>
      <c r="K2">
        <v>154</v>
      </c>
      <c r="L2">
        <v>148</v>
      </c>
      <c r="M2" s="33" t="s">
        <v>77</v>
      </c>
      <c r="N2" s="33" t="s">
        <v>77</v>
      </c>
      <c r="O2" s="33" t="s">
        <v>77</v>
      </c>
      <c r="P2" s="34">
        <v>3</v>
      </c>
      <c r="Q2" s="34">
        <v>1</v>
      </c>
      <c r="R2" s="34">
        <v>1</v>
      </c>
      <c r="S2" s="34">
        <v>2</v>
      </c>
      <c r="T2" s="5">
        <v>4</v>
      </c>
      <c r="U2" s="5">
        <v>3</v>
      </c>
      <c r="V2" s="5">
        <v>3</v>
      </c>
      <c r="W2" s="5">
        <v>3</v>
      </c>
      <c r="X2" s="5">
        <v>1</v>
      </c>
    </row>
    <row r="3" spans="1:24" ht="18.75" customHeight="1" x14ac:dyDescent="0.25">
      <c r="A3" t="s">
        <v>24</v>
      </c>
      <c r="B3" t="s">
        <v>25</v>
      </c>
      <c r="C3" t="s">
        <v>74</v>
      </c>
      <c r="D3" t="s">
        <v>78</v>
      </c>
      <c r="E3" s="32">
        <v>45717</v>
      </c>
      <c r="F3" s="5">
        <v>1</v>
      </c>
      <c r="G3" s="5">
        <v>3</v>
      </c>
      <c r="H3" s="5">
        <v>2025</v>
      </c>
      <c r="I3" s="5">
        <v>6</v>
      </c>
      <c r="J3" s="5">
        <v>0</v>
      </c>
      <c r="K3">
        <v>71</v>
      </c>
      <c r="L3">
        <v>49</v>
      </c>
      <c r="M3" s="33" t="s">
        <v>77</v>
      </c>
      <c r="N3" s="33" t="s">
        <v>77</v>
      </c>
      <c r="O3" s="33" t="s">
        <v>77</v>
      </c>
      <c r="P3" s="34">
        <v>3</v>
      </c>
      <c r="Q3" s="34">
        <v>1</v>
      </c>
      <c r="R3" s="34">
        <v>1</v>
      </c>
      <c r="S3" s="34">
        <v>1</v>
      </c>
      <c r="T3" s="5">
        <v>3</v>
      </c>
      <c r="U3" s="5">
        <v>3</v>
      </c>
      <c r="V3" s="5">
        <v>2</v>
      </c>
      <c r="W3" s="5">
        <v>3</v>
      </c>
      <c r="X3" s="5">
        <v>1</v>
      </c>
    </row>
    <row r="4" spans="1:24" ht="18.75" customHeight="1" x14ac:dyDescent="0.25">
      <c r="A4" t="s">
        <v>26</v>
      </c>
      <c r="B4" t="s">
        <v>27</v>
      </c>
      <c r="C4" t="s">
        <v>73</v>
      </c>
      <c r="D4" t="s">
        <v>78</v>
      </c>
      <c r="E4" s="32">
        <v>45717</v>
      </c>
      <c r="F4" s="5">
        <v>1</v>
      </c>
      <c r="G4" s="5">
        <v>3</v>
      </c>
      <c r="H4" s="5">
        <v>2025</v>
      </c>
      <c r="I4" s="5">
        <v>6</v>
      </c>
      <c r="J4" s="5">
        <v>1</v>
      </c>
      <c r="K4">
        <v>174</v>
      </c>
      <c r="L4">
        <v>111</v>
      </c>
      <c r="M4" s="33" t="s">
        <v>77</v>
      </c>
      <c r="N4" s="33" t="s">
        <v>77</v>
      </c>
      <c r="O4" s="33" t="s">
        <v>77</v>
      </c>
      <c r="P4" s="34">
        <v>2</v>
      </c>
      <c r="Q4" s="34">
        <v>2</v>
      </c>
      <c r="R4" s="34">
        <v>1</v>
      </c>
      <c r="S4" s="34">
        <v>1</v>
      </c>
      <c r="T4" s="5">
        <v>3</v>
      </c>
      <c r="U4" s="5">
        <v>3</v>
      </c>
      <c r="V4" s="5">
        <v>2</v>
      </c>
      <c r="W4" s="5">
        <v>3</v>
      </c>
      <c r="X4" s="5">
        <v>1</v>
      </c>
    </row>
    <row r="5" spans="1:24" ht="18.75" customHeight="1" x14ac:dyDescent="0.25">
      <c r="A5" t="s">
        <v>28</v>
      </c>
      <c r="B5" t="s">
        <v>29</v>
      </c>
      <c r="C5" t="s">
        <v>75</v>
      </c>
      <c r="D5" t="s">
        <v>76</v>
      </c>
      <c r="E5" s="32">
        <v>45717</v>
      </c>
      <c r="F5" s="5">
        <v>1</v>
      </c>
      <c r="G5" s="5">
        <v>3</v>
      </c>
      <c r="H5" s="5">
        <v>2025</v>
      </c>
      <c r="I5" s="5">
        <v>7</v>
      </c>
      <c r="J5" s="5">
        <v>1</v>
      </c>
      <c r="K5">
        <v>12</v>
      </c>
      <c r="L5">
        <v>6</v>
      </c>
      <c r="M5" s="33" t="s">
        <v>77</v>
      </c>
      <c r="N5" s="33" t="s">
        <v>77</v>
      </c>
      <c r="O5" s="33" t="s">
        <v>77</v>
      </c>
      <c r="P5" s="34">
        <v>3</v>
      </c>
      <c r="Q5" s="34">
        <v>2</v>
      </c>
      <c r="R5" s="34">
        <v>1</v>
      </c>
      <c r="S5" s="34">
        <v>1</v>
      </c>
      <c r="T5" s="5">
        <v>4</v>
      </c>
      <c r="U5" s="5">
        <v>3</v>
      </c>
      <c r="V5" s="5">
        <v>2</v>
      </c>
      <c r="W5" s="5">
        <v>4</v>
      </c>
      <c r="X5" s="5">
        <v>1</v>
      </c>
    </row>
    <row r="6" spans="1:24" ht="18.75" customHeight="1" x14ac:dyDescent="0.25">
      <c r="A6" t="s">
        <v>30</v>
      </c>
      <c r="B6" t="s">
        <v>31</v>
      </c>
      <c r="C6" t="s">
        <v>74</v>
      </c>
      <c r="D6" t="s">
        <v>79</v>
      </c>
      <c r="E6" s="32">
        <v>45717</v>
      </c>
      <c r="F6" s="5">
        <v>1</v>
      </c>
      <c r="G6" s="5">
        <v>3</v>
      </c>
      <c r="H6" s="5">
        <v>2025</v>
      </c>
      <c r="I6" s="5">
        <v>9</v>
      </c>
      <c r="J6" s="5">
        <v>2</v>
      </c>
      <c r="K6">
        <v>103</v>
      </c>
      <c r="L6">
        <v>73</v>
      </c>
      <c r="M6" s="33" t="s">
        <v>77</v>
      </c>
      <c r="N6" s="33" t="s">
        <v>77</v>
      </c>
      <c r="O6" s="33" t="s">
        <v>77</v>
      </c>
      <c r="P6" s="34">
        <v>4</v>
      </c>
      <c r="Q6" s="34">
        <v>1</v>
      </c>
      <c r="R6" s="34">
        <v>2</v>
      </c>
      <c r="S6" s="34">
        <v>2</v>
      </c>
      <c r="T6" s="5">
        <v>5</v>
      </c>
      <c r="U6" s="5">
        <v>4</v>
      </c>
      <c r="V6" s="5">
        <v>2</v>
      </c>
      <c r="W6" s="5">
        <v>6</v>
      </c>
      <c r="X6" s="5">
        <v>1</v>
      </c>
    </row>
    <row r="7" spans="1:24" ht="18.75" customHeight="1" x14ac:dyDescent="0.25">
      <c r="A7" t="s">
        <v>32</v>
      </c>
      <c r="B7" t="s">
        <v>33</v>
      </c>
      <c r="C7" t="s">
        <v>73</v>
      </c>
      <c r="D7" t="s">
        <v>78</v>
      </c>
      <c r="E7" s="32">
        <v>45717</v>
      </c>
      <c r="F7" s="5">
        <v>1</v>
      </c>
      <c r="G7" s="5">
        <v>3</v>
      </c>
      <c r="H7" s="5">
        <v>2025</v>
      </c>
      <c r="I7" s="5">
        <v>1</v>
      </c>
      <c r="J7" s="5">
        <v>1</v>
      </c>
      <c r="K7">
        <v>41</v>
      </c>
      <c r="L7">
        <v>29</v>
      </c>
      <c r="M7" s="33" t="s">
        <v>77</v>
      </c>
      <c r="N7" s="33" t="s">
        <v>77</v>
      </c>
      <c r="O7" s="33" t="s">
        <v>77</v>
      </c>
      <c r="P7" s="34">
        <v>0</v>
      </c>
      <c r="Q7" s="34">
        <v>1</v>
      </c>
      <c r="R7" s="34">
        <v>0</v>
      </c>
      <c r="S7" s="34">
        <v>0</v>
      </c>
      <c r="T7" s="5">
        <v>1</v>
      </c>
      <c r="U7" s="5">
        <v>0</v>
      </c>
      <c r="V7" s="5">
        <v>0</v>
      </c>
      <c r="W7" s="5">
        <v>1</v>
      </c>
      <c r="X7" s="5">
        <v>0</v>
      </c>
    </row>
    <row r="8" spans="1:24" ht="18.75" customHeight="1" x14ac:dyDescent="0.25">
      <c r="A8" t="s">
        <v>34</v>
      </c>
      <c r="B8" t="s">
        <v>35</v>
      </c>
      <c r="C8" t="s">
        <v>74</v>
      </c>
      <c r="D8" t="s">
        <v>79</v>
      </c>
      <c r="E8" s="32">
        <v>45717</v>
      </c>
      <c r="F8" s="5">
        <v>1</v>
      </c>
      <c r="G8" s="5">
        <v>3</v>
      </c>
      <c r="H8" s="5">
        <v>2025</v>
      </c>
      <c r="I8" s="5">
        <v>7</v>
      </c>
      <c r="J8" s="5">
        <v>2</v>
      </c>
      <c r="K8">
        <v>10</v>
      </c>
      <c r="L8">
        <v>9</v>
      </c>
      <c r="M8" s="33" t="s">
        <v>77</v>
      </c>
      <c r="N8" s="33" t="s">
        <v>77</v>
      </c>
      <c r="O8" s="33" t="s">
        <v>77</v>
      </c>
      <c r="P8" s="34">
        <v>3</v>
      </c>
      <c r="Q8" s="34">
        <v>2</v>
      </c>
      <c r="R8" s="34">
        <v>1</v>
      </c>
      <c r="S8" s="34">
        <v>1</v>
      </c>
      <c r="T8" s="5">
        <v>4</v>
      </c>
      <c r="U8" s="5">
        <v>3</v>
      </c>
      <c r="V8" s="5">
        <v>3</v>
      </c>
      <c r="W8" s="5">
        <v>3</v>
      </c>
      <c r="X8" s="5">
        <v>1</v>
      </c>
    </row>
    <row r="9" spans="1:24" ht="18.75" customHeight="1" x14ac:dyDescent="0.25">
      <c r="A9" t="s">
        <v>36</v>
      </c>
      <c r="B9" t="s">
        <v>37</v>
      </c>
      <c r="C9" t="s">
        <v>74</v>
      </c>
      <c r="D9" t="s">
        <v>79</v>
      </c>
      <c r="E9" s="32">
        <v>45717</v>
      </c>
      <c r="F9" s="5">
        <v>1</v>
      </c>
      <c r="G9" s="5">
        <v>3</v>
      </c>
      <c r="H9" s="5">
        <v>2025</v>
      </c>
      <c r="I9" s="5">
        <v>8</v>
      </c>
      <c r="J9" s="5">
        <v>2</v>
      </c>
      <c r="K9">
        <v>189</v>
      </c>
      <c r="L9">
        <v>110</v>
      </c>
      <c r="M9" s="33" t="s">
        <v>77</v>
      </c>
      <c r="N9" s="33" t="s">
        <v>77</v>
      </c>
      <c r="O9" s="33" t="s">
        <v>77</v>
      </c>
      <c r="P9" s="34">
        <v>3</v>
      </c>
      <c r="Q9" s="34">
        <v>2</v>
      </c>
      <c r="R9" s="34">
        <v>1</v>
      </c>
      <c r="S9" s="34">
        <v>2</v>
      </c>
      <c r="T9" s="5">
        <v>4</v>
      </c>
      <c r="U9" s="5">
        <v>4</v>
      </c>
      <c r="V9" s="5">
        <v>3</v>
      </c>
      <c r="W9" s="5">
        <v>4</v>
      </c>
      <c r="X9" s="5">
        <v>1</v>
      </c>
    </row>
    <row r="10" spans="1:24" ht="18.75" customHeight="1" x14ac:dyDescent="0.25">
      <c r="A10" t="s">
        <v>38</v>
      </c>
      <c r="B10" t="s">
        <v>82</v>
      </c>
      <c r="C10" t="s">
        <v>74</v>
      </c>
      <c r="D10" t="s">
        <v>80</v>
      </c>
      <c r="E10" s="32">
        <v>45717</v>
      </c>
      <c r="F10" s="5">
        <v>1</v>
      </c>
      <c r="G10" s="5">
        <v>3</v>
      </c>
      <c r="H10" s="5">
        <v>2025</v>
      </c>
      <c r="I10" s="5">
        <v>8</v>
      </c>
      <c r="J10" s="5">
        <v>0</v>
      </c>
      <c r="K10">
        <v>60</v>
      </c>
      <c r="L10">
        <v>39</v>
      </c>
      <c r="M10" s="33" t="s">
        <v>77</v>
      </c>
      <c r="N10" s="33" t="s">
        <v>77</v>
      </c>
      <c r="O10" s="33" t="s">
        <v>77</v>
      </c>
      <c r="P10" s="34">
        <v>3</v>
      </c>
      <c r="Q10" s="34">
        <v>1</v>
      </c>
      <c r="R10" s="34">
        <v>2</v>
      </c>
      <c r="S10" s="34">
        <v>2</v>
      </c>
      <c r="T10" s="5">
        <v>4</v>
      </c>
      <c r="U10" s="5">
        <v>4</v>
      </c>
      <c r="V10" s="5">
        <v>3</v>
      </c>
      <c r="W10" s="5">
        <v>5</v>
      </c>
      <c r="X10" s="5">
        <v>0</v>
      </c>
    </row>
    <row r="11" spans="1:24" ht="18.75" customHeight="1" x14ac:dyDescent="0.25">
      <c r="A11" t="s">
        <v>40</v>
      </c>
      <c r="B11" t="s">
        <v>41</v>
      </c>
      <c r="C11" t="s">
        <v>74</v>
      </c>
      <c r="D11" t="s">
        <v>80</v>
      </c>
      <c r="E11" s="32">
        <v>45717</v>
      </c>
      <c r="F11" s="5">
        <v>1</v>
      </c>
      <c r="G11" s="5">
        <v>3</v>
      </c>
      <c r="H11" s="5">
        <v>2025</v>
      </c>
      <c r="I11" s="5">
        <v>1</v>
      </c>
      <c r="J11" s="5">
        <v>1</v>
      </c>
      <c r="K11">
        <v>5</v>
      </c>
      <c r="L11">
        <v>3</v>
      </c>
      <c r="M11" s="33" t="s">
        <v>77</v>
      </c>
      <c r="N11" s="33" t="s">
        <v>77</v>
      </c>
      <c r="O11" s="33" t="s">
        <v>77</v>
      </c>
      <c r="P11" s="34">
        <v>0</v>
      </c>
      <c r="Q11" s="34">
        <v>1</v>
      </c>
      <c r="R11" s="34">
        <v>0</v>
      </c>
      <c r="S11" s="34">
        <v>0</v>
      </c>
      <c r="T11" s="5">
        <v>0</v>
      </c>
      <c r="U11" s="5">
        <v>1</v>
      </c>
      <c r="V11" s="5">
        <v>0</v>
      </c>
      <c r="W11" s="5">
        <v>1</v>
      </c>
      <c r="X11" s="5">
        <v>0</v>
      </c>
    </row>
    <row r="12" spans="1:24" ht="18.75" customHeight="1" x14ac:dyDescent="0.25">
      <c r="A12" t="s">
        <v>42</v>
      </c>
      <c r="B12" t="s">
        <v>43</v>
      </c>
      <c r="C12" t="s">
        <v>73</v>
      </c>
      <c r="D12" t="s">
        <v>78</v>
      </c>
      <c r="E12" s="32">
        <v>45717</v>
      </c>
      <c r="F12" s="5">
        <v>1</v>
      </c>
      <c r="G12" s="5">
        <v>3</v>
      </c>
      <c r="H12" s="5">
        <v>2025</v>
      </c>
      <c r="I12" s="5">
        <v>5</v>
      </c>
      <c r="J12" s="5">
        <v>2</v>
      </c>
      <c r="K12">
        <v>125</v>
      </c>
      <c r="L12">
        <v>68</v>
      </c>
      <c r="M12" s="33" t="s">
        <v>77</v>
      </c>
      <c r="N12" s="33" t="s">
        <v>77</v>
      </c>
      <c r="O12" s="33" t="s">
        <v>77</v>
      </c>
      <c r="P12" s="34">
        <v>2</v>
      </c>
      <c r="Q12" s="34">
        <v>1</v>
      </c>
      <c r="R12" s="34">
        <v>1</v>
      </c>
      <c r="S12" s="34">
        <v>1</v>
      </c>
      <c r="T12" s="5">
        <v>2</v>
      </c>
      <c r="U12" s="5">
        <v>3</v>
      </c>
      <c r="V12" s="5">
        <v>2</v>
      </c>
      <c r="W12" s="5">
        <v>3</v>
      </c>
      <c r="X12" s="5">
        <v>0</v>
      </c>
    </row>
    <row r="13" spans="1:24" ht="18.75" customHeight="1" x14ac:dyDescent="0.25">
      <c r="A13" t="s">
        <v>44</v>
      </c>
      <c r="B13" t="s">
        <v>45</v>
      </c>
      <c r="C13" t="s">
        <v>74</v>
      </c>
      <c r="D13" t="s">
        <v>80</v>
      </c>
      <c r="E13" s="32">
        <v>45717</v>
      </c>
      <c r="F13" s="5">
        <v>1</v>
      </c>
      <c r="G13" s="5">
        <v>3</v>
      </c>
      <c r="H13" s="5">
        <v>2025</v>
      </c>
      <c r="I13" s="5">
        <v>6</v>
      </c>
      <c r="J13" s="5">
        <v>2</v>
      </c>
      <c r="K13">
        <v>180</v>
      </c>
      <c r="L13">
        <v>156</v>
      </c>
      <c r="M13" s="33" t="s">
        <v>77</v>
      </c>
      <c r="N13" s="33" t="s">
        <v>77</v>
      </c>
      <c r="O13" s="33" t="s">
        <v>77</v>
      </c>
      <c r="P13" s="34">
        <v>3</v>
      </c>
      <c r="Q13" s="34">
        <v>1</v>
      </c>
      <c r="R13" s="34">
        <v>1</v>
      </c>
      <c r="S13" s="34">
        <v>1</v>
      </c>
      <c r="T13" s="5">
        <v>3</v>
      </c>
      <c r="U13" s="5">
        <v>3</v>
      </c>
      <c r="V13" s="5">
        <v>3</v>
      </c>
      <c r="W13" s="5">
        <v>2</v>
      </c>
      <c r="X13" s="5">
        <v>1</v>
      </c>
    </row>
    <row r="14" spans="1:24" ht="18.75" customHeight="1" x14ac:dyDescent="0.25">
      <c r="A14" t="s">
        <v>46</v>
      </c>
      <c r="B14" t="s">
        <v>47</v>
      </c>
      <c r="C14" t="s">
        <v>73</v>
      </c>
      <c r="D14" t="s">
        <v>76</v>
      </c>
      <c r="E14" s="32">
        <v>45717</v>
      </c>
      <c r="F14" s="5">
        <v>1</v>
      </c>
      <c r="G14" s="5">
        <v>3</v>
      </c>
      <c r="H14" s="5">
        <v>2025</v>
      </c>
      <c r="I14" s="5">
        <v>10</v>
      </c>
      <c r="J14" s="5">
        <v>2</v>
      </c>
      <c r="K14">
        <v>159</v>
      </c>
      <c r="L14">
        <v>123</v>
      </c>
      <c r="M14" s="33" t="s">
        <v>77</v>
      </c>
      <c r="N14" s="33" t="s">
        <v>77</v>
      </c>
      <c r="O14" s="33" t="s">
        <v>77</v>
      </c>
      <c r="P14" s="34">
        <v>4</v>
      </c>
      <c r="Q14" s="34">
        <v>1</v>
      </c>
      <c r="R14" s="34">
        <v>3</v>
      </c>
      <c r="S14" s="34">
        <v>2</v>
      </c>
      <c r="T14" s="5">
        <v>6</v>
      </c>
      <c r="U14" s="5">
        <v>4</v>
      </c>
      <c r="V14" s="5">
        <v>3</v>
      </c>
      <c r="W14" s="5">
        <v>6</v>
      </c>
      <c r="X14" s="5">
        <v>1</v>
      </c>
    </row>
    <row r="15" spans="1:24" ht="18.75" customHeight="1" x14ac:dyDescent="0.25">
      <c r="A15" t="s">
        <v>22</v>
      </c>
      <c r="B15" t="s">
        <v>23</v>
      </c>
      <c r="C15" t="s">
        <v>75</v>
      </c>
      <c r="D15" t="s">
        <v>78</v>
      </c>
      <c r="E15" s="32">
        <v>45718</v>
      </c>
      <c r="F15" s="5">
        <v>2</v>
      </c>
      <c r="G15" s="5">
        <v>3</v>
      </c>
      <c r="H15" s="5">
        <v>2025</v>
      </c>
      <c r="I15" s="5">
        <v>4</v>
      </c>
      <c r="J15" s="5">
        <v>2</v>
      </c>
      <c r="K15">
        <v>167</v>
      </c>
      <c r="L15">
        <v>106</v>
      </c>
      <c r="M15" s="33" t="s">
        <v>77</v>
      </c>
      <c r="N15" s="33" t="s">
        <v>77</v>
      </c>
      <c r="O15" s="33" t="s">
        <v>77</v>
      </c>
      <c r="P15" s="34">
        <v>2</v>
      </c>
      <c r="Q15" s="34">
        <v>0</v>
      </c>
      <c r="R15" s="34">
        <v>1</v>
      </c>
      <c r="S15" s="34">
        <v>1</v>
      </c>
      <c r="T15" s="5">
        <v>2</v>
      </c>
      <c r="U15" s="5">
        <v>2</v>
      </c>
      <c r="V15" s="5">
        <v>1</v>
      </c>
      <c r="W15" s="5">
        <v>2</v>
      </c>
      <c r="X15" s="5">
        <v>1</v>
      </c>
    </row>
    <row r="16" spans="1:24" ht="18.75" customHeight="1" x14ac:dyDescent="0.25">
      <c r="A16" t="s">
        <v>24</v>
      </c>
      <c r="B16" t="s">
        <v>25</v>
      </c>
      <c r="C16" t="s">
        <v>74</v>
      </c>
      <c r="D16" t="s">
        <v>78</v>
      </c>
      <c r="E16" s="32">
        <v>45718</v>
      </c>
      <c r="F16" s="5">
        <v>2</v>
      </c>
      <c r="G16" s="5">
        <v>3</v>
      </c>
      <c r="H16" s="5">
        <v>2025</v>
      </c>
      <c r="I16" s="5">
        <v>4</v>
      </c>
      <c r="J16" s="5">
        <v>2</v>
      </c>
      <c r="K16">
        <v>96</v>
      </c>
      <c r="L16">
        <v>49</v>
      </c>
      <c r="M16" s="33" t="s">
        <v>77</v>
      </c>
      <c r="N16" s="33" t="s">
        <v>77</v>
      </c>
      <c r="O16" s="33" t="s">
        <v>77</v>
      </c>
      <c r="P16" s="34">
        <v>2</v>
      </c>
      <c r="Q16" s="34">
        <v>0</v>
      </c>
      <c r="R16" s="34">
        <v>1</v>
      </c>
      <c r="S16" s="34">
        <v>1</v>
      </c>
      <c r="T16" s="5">
        <v>3</v>
      </c>
      <c r="U16" s="5">
        <v>1</v>
      </c>
      <c r="V16" s="5">
        <v>1</v>
      </c>
      <c r="W16" s="5">
        <v>3</v>
      </c>
      <c r="X16" s="5">
        <v>0</v>
      </c>
    </row>
    <row r="17" spans="1:24" ht="18.75" customHeight="1" x14ac:dyDescent="0.25">
      <c r="A17" t="s">
        <v>26</v>
      </c>
      <c r="B17" t="s">
        <v>27</v>
      </c>
      <c r="C17" t="s">
        <v>73</v>
      </c>
      <c r="D17" t="s">
        <v>78</v>
      </c>
      <c r="E17" s="32">
        <v>45718</v>
      </c>
      <c r="F17" s="5">
        <v>2</v>
      </c>
      <c r="G17" s="5">
        <v>3</v>
      </c>
      <c r="H17" s="5">
        <v>2025</v>
      </c>
      <c r="I17" s="5">
        <v>3</v>
      </c>
      <c r="J17" s="5">
        <v>1</v>
      </c>
      <c r="K17">
        <v>96</v>
      </c>
      <c r="L17">
        <v>79</v>
      </c>
      <c r="M17" s="33" t="s">
        <v>77</v>
      </c>
      <c r="N17" s="33" t="s">
        <v>77</v>
      </c>
      <c r="O17" s="33" t="s">
        <v>77</v>
      </c>
      <c r="P17" s="34">
        <v>1</v>
      </c>
      <c r="Q17" s="34">
        <v>2</v>
      </c>
      <c r="R17" s="34">
        <v>0</v>
      </c>
      <c r="S17" s="34">
        <v>0</v>
      </c>
      <c r="T17" s="5">
        <v>2</v>
      </c>
      <c r="U17" s="5">
        <v>1</v>
      </c>
      <c r="V17" s="5">
        <v>1</v>
      </c>
      <c r="W17" s="5">
        <v>2</v>
      </c>
      <c r="X17" s="5">
        <v>0</v>
      </c>
    </row>
    <row r="18" spans="1:24" ht="18.75" customHeight="1" x14ac:dyDescent="0.25">
      <c r="A18" t="s">
        <v>28</v>
      </c>
      <c r="B18" t="s">
        <v>29</v>
      </c>
      <c r="C18" t="s">
        <v>75</v>
      </c>
      <c r="D18" t="s">
        <v>76</v>
      </c>
      <c r="E18" s="32">
        <v>45718</v>
      </c>
      <c r="F18" s="5">
        <v>2</v>
      </c>
      <c r="G18" s="5">
        <v>3</v>
      </c>
      <c r="H18" s="5">
        <v>2025</v>
      </c>
      <c r="I18" s="5">
        <v>5</v>
      </c>
      <c r="J18" s="5">
        <v>0</v>
      </c>
      <c r="K18">
        <v>85</v>
      </c>
      <c r="L18">
        <v>79</v>
      </c>
      <c r="M18" s="33" t="s">
        <v>77</v>
      </c>
      <c r="N18" s="33" t="s">
        <v>77</v>
      </c>
      <c r="O18" s="33" t="s">
        <v>77</v>
      </c>
      <c r="P18" s="34">
        <v>2</v>
      </c>
      <c r="Q18" s="34">
        <v>1</v>
      </c>
      <c r="R18" s="34">
        <v>1</v>
      </c>
      <c r="S18" s="34">
        <v>1</v>
      </c>
      <c r="T18" s="5">
        <v>2</v>
      </c>
      <c r="U18" s="5">
        <v>3</v>
      </c>
      <c r="V18" s="5">
        <v>2</v>
      </c>
      <c r="W18" s="5">
        <v>3</v>
      </c>
      <c r="X18" s="5">
        <v>0</v>
      </c>
    </row>
    <row r="19" spans="1:24" ht="18.75" customHeight="1" x14ac:dyDescent="0.25">
      <c r="A19" t="s">
        <v>30</v>
      </c>
      <c r="B19" t="s">
        <v>31</v>
      </c>
      <c r="C19" t="s">
        <v>74</v>
      </c>
      <c r="D19" t="s">
        <v>79</v>
      </c>
      <c r="E19" s="32">
        <v>45718</v>
      </c>
      <c r="F19" s="5">
        <v>2</v>
      </c>
      <c r="G19" s="5">
        <v>3</v>
      </c>
      <c r="H19" s="5">
        <v>2025</v>
      </c>
      <c r="I19" s="5">
        <v>5</v>
      </c>
      <c r="J19" s="5">
        <v>0</v>
      </c>
      <c r="K19">
        <v>44</v>
      </c>
      <c r="L19">
        <v>32</v>
      </c>
      <c r="M19" s="33" t="s">
        <v>77</v>
      </c>
      <c r="N19" s="33" t="s">
        <v>77</v>
      </c>
      <c r="O19" s="33" t="s">
        <v>77</v>
      </c>
      <c r="P19" s="34">
        <v>2</v>
      </c>
      <c r="Q19" s="34">
        <v>1</v>
      </c>
      <c r="R19" s="34">
        <v>1</v>
      </c>
      <c r="S19" s="34">
        <v>1</v>
      </c>
      <c r="T19" s="5">
        <v>2</v>
      </c>
      <c r="U19" s="5">
        <v>3</v>
      </c>
      <c r="V19" s="5">
        <v>2</v>
      </c>
      <c r="W19" s="5">
        <v>2</v>
      </c>
      <c r="X19" s="5">
        <v>1</v>
      </c>
    </row>
    <row r="20" spans="1:24" ht="18.75" customHeight="1" x14ac:dyDescent="0.25">
      <c r="A20" t="s">
        <v>32</v>
      </c>
      <c r="B20" t="s">
        <v>33</v>
      </c>
      <c r="C20" t="s">
        <v>73</v>
      </c>
      <c r="D20" t="s">
        <v>78</v>
      </c>
      <c r="E20" s="32">
        <v>45718</v>
      </c>
      <c r="F20" s="5">
        <v>2</v>
      </c>
      <c r="G20" s="5">
        <v>3</v>
      </c>
      <c r="H20" s="5">
        <v>2025</v>
      </c>
      <c r="I20" s="5">
        <v>5</v>
      </c>
      <c r="J20" s="5">
        <v>2</v>
      </c>
      <c r="K20">
        <v>88</v>
      </c>
      <c r="L20">
        <v>86</v>
      </c>
      <c r="M20" s="33" t="s">
        <v>77</v>
      </c>
      <c r="N20" s="33" t="s">
        <v>77</v>
      </c>
      <c r="O20" s="33" t="s">
        <v>77</v>
      </c>
      <c r="P20" s="34">
        <v>2</v>
      </c>
      <c r="Q20" s="34">
        <v>1</v>
      </c>
      <c r="R20" s="34">
        <v>1</v>
      </c>
      <c r="S20" s="34">
        <v>1</v>
      </c>
      <c r="T20" s="5">
        <v>3</v>
      </c>
      <c r="U20" s="5">
        <v>2</v>
      </c>
      <c r="V20" s="5">
        <v>1</v>
      </c>
      <c r="W20" s="5">
        <v>4</v>
      </c>
      <c r="X20" s="5">
        <v>0</v>
      </c>
    </row>
    <row r="21" spans="1:24" ht="18.75" customHeight="1" x14ac:dyDescent="0.25">
      <c r="A21" t="s">
        <v>34</v>
      </c>
      <c r="B21" t="s">
        <v>35</v>
      </c>
      <c r="C21" t="s">
        <v>74</v>
      </c>
      <c r="D21" t="s">
        <v>79</v>
      </c>
      <c r="E21" s="32">
        <v>45718</v>
      </c>
      <c r="F21" s="5">
        <v>2</v>
      </c>
      <c r="G21" s="5">
        <v>3</v>
      </c>
      <c r="H21" s="5">
        <v>2025</v>
      </c>
      <c r="I21" s="5">
        <v>3</v>
      </c>
      <c r="J21" s="5">
        <v>2</v>
      </c>
      <c r="K21">
        <v>126</v>
      </c>
      <c r="L21">
        <v>75</v>
      </c>
      <c r="M21" s="33" t="s">
        <v>77</v>
      </c>
      <c r="N21" s="33" t="s">
        <v>77</v>
      </c>
      <c r="O21" s="33" t="s">
        <v>77</v>
      </c>
      <c r="P21" s="34">
        <v>1</v>
      </c>
      <c r="Q21" s="34">
        <v>0</v>
      </c>
      <c r="R21" s="34">
        <v>1</v>
      </c>
      <c r="S21" s="34">
        <v>1</v>
      </c>
      <c r="T21" s="5">
        <v>2</v>
      </c>
      <c r="U21" s="5">
        <v>1</v>
      </c>
      <c r="V21" s="5">
        <v>1</v>
      </c>
      <c r="W21" s="5">
        <v>2</v>
      </c>
      <c r="X21" s="5">
        <v>0</v>
      </c>
    </row>
    <row r="22" spans="1:24" ht="18.75" customHeight="1" x14ac:dyDescent="0.25">
      <c r="A22" t="s">
        <v>36</v>
      </c>
      <c r="B22" t="s">
        <v>37</v>
      </c>
      <c r="C22" t="s">
        <v>74</v>
      </c>
      <c r="D22" t="s">
        <v>79</v>
      </c>
      <c r="E22" s="32">
        <v>45718</v>
      </c>
      <c r="F22" s="5">
        <v>2</v>
      </c>
      <c r="G22" s="5">
        <v>3</v>
      </c>
      <c r="H22" s="5">
        <v>2025</v>
      </c>
      <c r="I22" s="5">
        <v>6</v>
      </c>
      <c r="J22" s="5">
        <v>0</v>
      </c>
      <c r="K22">
        <v>185</v>
      </c>
      <c r="L22">
        <v>142</v>
      </c>
      <c r="M22" s="33" t="s">
        <v>77</v>
      </c>
      <c r="N22" s="33" t="s">
        <v>77</v>
      </c>
      <c r="O22" s="33" t="s">
        <v>77</v>
      </c>
      <c r="P22" s="34">
        <v>2</v>
      </c>
      <c r="Q22" s="34">
        <v>2</v>
      </c>
      <c r="R22" s="34">
        <v>1</v>
      </c>
      <c r="S22" s="34">
        <v>1</v>
      </c>
      <c r="T22" s="5">
        <v>3</v>
      </c>
      <c r="U22" s="5">
        <v>3</v>
      </c>
      <c r="V22" s="5">
        <v>2</v>
      </c>
      <c r="W22" s="5">
        <v>3</v>
      </c>
      <c r="X22" s="5">
        <v>1</v>
      </c>
    </row>
    <row r="23" spans="1:24" ht="18.75" customHeight="1" x14ac:dyDescent="0.25">
      <c r="A23" t="s">
        <v>38</v>
      </c>
      <c r="B23" t="s">
        <v>82</v>
      </c>
      <c r="C23" t="s">
        <v>74</v>
      </c>
      <c r="D23" t="s">
        <v>80</v>
      </c>
      <c r="E23" s="32">
        <v>45718</v>
      </c>
      <c r="F23" s="5">
        <v>2</v>
      </c>
      <c r="G23" s="5">
        <v>3</v>
      </c>
      <c r="H23" s="5">
        <v>2025</v>
      </c>
      <c r="I23" s="5">
        <v>6</v>
      </c>
      <c r="J23" s="5">
        <v>1</v>
      </c>
      <c r="K23">
        <v>85</v>
      </c>
      <c r="L23">
        <v>54</v>
      </c>
      <c r="M23" s="33" t="s">
        <v>77</v>
      </c>
      <c r="N23" s="33" t="s">
        <v>77</v>
      </c>
      <c r="O23" s="33" t="s">
        <v>77</v>
      </c>
      <c r="P23" s="34">
        <v>3</v>
      </c>
      <c r="Q23" s="34">
        <v>0</v>
      </c>
      <c r="R23" s="34">
        <v>1</v>
      </c>
      <c r="S23" s="34">
        <v>2</v>
      </c>
      <c r="T23" s="5">
        <v>3</v>
      </c>
      <c r="U23" s="5">
        <v>3</v>
      </c>
      <c r="V23" s="5">
        <v>2</v>
      </c>
      <c r="W23" s="5">
        <v>3</v>
      </c>
      <c r="X23" s="5">
        <v>1</v>
      </c>
    </row>
    <row r="24" spans="1:24" ht="18.75" customHeight="1" x14ac:dyDescent="0.25">
      <c r="A24" t="s">
        <v>40</v>
      </c>
      <c r="B24" t="s">
        <v>41</v>
      </c>
      <c r="C24" t="s">
        <v>74</v>
      </c>
      <c r="D24" t="s">
        <v>80</v>
      </c>
      <c r="E24" s="32">
        <v>45718</v>
      </c>
      <c r="F24" s="5">
        <v>2</v>
      </c>
      <c r="G24" s="5">
        <v>3</v>
      </c>
      <c r="H24" s="5">
        <v>2025</v>
      </c>
      <c r="I24" s="5">
        <v>10</v>
      </c>
      <c r="J24" s="5">
        <v>0</v>
      </c>
      <c r="K24">
        <v>55</v>
      </c>
      <c r="L24">
        <v>40</v>
      </c>
      <c r="M24" s="33" t="s">
        <v>77</v>
      </c>
      <c r="N24" s="33" t="s">
        <v>77</v>
      </c>
      <c r="O24" s="33" t="s">
        <v>77</v>
      </c>
      <c r="P24" s="34">
        <v>4</v>
      </c>
      <c r="Q24" s="34">
        <v>2</v>
      </c>
      <c r="R24" s="34">
        <v>2</v>
      </c>
      <c r="S24" s="34">
        <v>2</v>
      </c>
      <c r="T24" s="5">
        <v>5</v>
      </c>
      <c r="U24" s="5">
        <v>5</v>
      </c>
      <c r="V24" s="5">
        <v>3</v>
      </c>
      <c r="W24" s="5">
        <v>6</v>
      </c>
      <c r="X24" s="5">
        <v>1</v>
      </c>
    </row>
    <row r="25" spans="1:24" ht="18.75" customHeight="1" x14ac:dyDescent="0.25">
      <c r="A25" t="s">
        <v>42</v>
      </c>
      <c r="B25" t="s">
        <v>43</v>
      </c>
      <c r="C25" t="s">
        <v>73</v>
      </c>
      <c r="D25" t="s">
        <v>78</v>
      </c>
      <c r="E25" s="32">
        <v>45718</v>
      </c>
      <c r="F25" s="5">
        <v>2</v>
      </c>
      <c r="G25" s="5">
        <v>3</v>
      </c>
      <c r="H25" s="5">
        <v>2025</v>
      </c>
      <c r="I25" s="5">
        <v>1</v>
      </c>
      <c r="J25" s="5">
        <v>0</v>
      </c>
      <c r="K25">
        <v>80</v>
      </c>
      <c r="L25">
        <v>43</v>
      </c>
      <c r="M25" s="33" t="s">
        <v>77</v>
      </c>
      <c r="N25" s="33" t="s">
        <v>77</v>
      </c>
      <c r="O25" s="33" t="s">
        <v>77</v>
      </c>
      <c r="P25" s="34">
        <v>0</v>
      </c>
      <c r="Q25" s="34">
        <v>1</v>
      </c>
      <c r="R25" s="34">
        <v>0</v>
      </c>
      <c r="S25" s="34">
        <v>0</v>
      </c>
      <c r="T25" s="5">
        <v>0</v>
      </c>
      <c r="U25" s="5">
        <v>1</v>
      </c>
      <c r="V25" s="5">
        <v>0</v>
      </c>
      <c r="W25" s="5">
        <v>1</v>
      </c>
      <c r="X25" s="5">
        <v>0</v>
      </c>
    </row>
    <row r="26" spans="1:24" ht="18.75" customHeight="1" x14ac:dyDescent="0.25">
      <c r="A26" t="s">
        <v>44</v>
      </c>
      <c r="B26" t="s">
        <v>45</v>
      </c>
      <c r="C26" t="s">
        <v>74</v>
      </c>
      <c r="D26" t="s">
        <v>80</v>
      </c>
      <c r="E26" s="32">
        <v>45718</v>
      </c>
      <c r="F26" s="5">
        <v>2</v>
      </c>
      <c r="G26" s="5">
        <v>3</v>
      </c>
      <c r="H26" s="5">
        <v>2025</v>
      </c>
      <c r="I26" s="5">
        <v>4</v>
      </c>
      <c r="J26" s="5">
        <v>0</v>
      </c>
      <c r="K26">
        <v>57</v>
      </c>
      <c r="L26">
        <v>48</v>
      </c>
      <c r="M26" s="33" t="s">
        <v>77</v>
      </c>
      <c r="N26" s="33" t="s">
        <v>77</v>
      </c>
      <c r="O26" s="33" t="s">
        <v>77</v>
      </c>
      <c r="P26" s="34">
        <v>2</v>
      </c>
      <c r="Q26" s="34">
        <v>0</v>
      </c>
      <c r="R26" s="34">
        <v>1</v>
      </c>
      <c r="S26" s="34">
        <v>1</v>
      </c>
      <c r="T26" s="5">
        <v>2</v>
      </c>
      <c r="U26" s="5">
        <v>2</v>
      </c>
      <c r="V26" s="5">
        <v>1</v>
      </c>
      <c r="W26" s="5">
        <v>3</v>
      </c>
      <c r="X26" s="5">
        <v>0</v>
      </c>
    </row>
    <row r="27" spans="1:24" ht="18.75" customHeight="1" x14ac:dyDescent="0.25">
      <c r="A27" t="s">
        <v>46</v>
      </c>
      <c r="B27" t="s">
        <v>47</v>
      </c>
      <c r="C27" t="s">
        <v>73</v>
      </c>
      <c r="D27" t="s">
        <v>76</v>
      </c>
      <c r="E27" s="32">
        <v>45718</v>
      </c>
      <c r="F27" s="5">
        <v>2</v>
      </c>
      <c r="G27" s="5">
        <v>3</v>
      </c>
      <c r="H27" s="5">
        <v>2025</v>
      </c>
      <c r="I27" s="5">
        <v>3</v>
      </c>
      <c r="J27" s="5">
        <v>2</v>
      </c>
      <c r="K27">
        <v>96</v>
      </c>
      <c r="L27">
        <v>80</v>
      </c>
      <c r="M27" s="33" t="s">
        <v>77</v>
      </c>
      <c r="N27" s="33" t="s">
        <v>77</v>
      </c>
      <c r="O27" s="33" t="s">
        <v>77</v>
      </c>
      <c r="P27" s="34">
        <v>1</v>
      </c>
      <c r="Q27" s="34">
        <v>0</v>
      </c>
      <c r="R27" s="34">
        <v>1</v>
      </c>
      <c r="S27" s="34">
        <v>1</v>
      </c>
      <c r="T27" s="5">
        <v>2</v>
      </c>
      <c r="U27" s="5">
        <v>1</v>
      </c>
      <c r="V27" s="5">
        <v>1</v>
      </c>
      <c r="W27" s="5">
        <v>2</v>
      </c>
      <c r="X27" s="5">
        <v>0</v>
      </c>
    </row>
    <row r="28" spans="1:24" ht="18.75" customHeight="1" x14ac:dyDescent="0.25">
      <c r="A28" t="s">
        <v>22</v>
      </c>
      <c r="B28" t="s">
        <v>23</v>
      </c>
      <c r="C28" t="s">
        <v>75</v>
      </c>
      <c r="D28" t="s">
        <v>78</v>
      </c>
      <c r="E28" s="32">
        <v>45719</v>
      </c>
      <c r="F28" s="5">
        <v>3</v>
      </c>
      <c r="G28" s="5">
        <v>3</v>
      </c>
      <c r="H28" s="5">
        <v>2025</v>
      </c>
      <c r="I28" s="5">
        <v>6</v>
      </c>
      <c r="J28" s="5">
        <v>1</v>
      </c>
      <c r="K28">
        <v>19</v>
      </c>
      <c r="L28">
        <v>17</v>
      </c>
      <c r="M28" s="33" t="s">
        <v>77</v>
      </c>
      <c r="N28" s="33" t="s">
        <v>77</v>
      </c>
      <c r="O28" s="33" t="s">
        <v>77</v>
      </c>
      <c r="P28" s="34">
        <v>2</v>
      </c>
      <c r="Q28" s="34">
        <v>2</v>
      </c>
      <c r="R28" s="34">
        <v>1</v>
      </c>
      <c r="S28" s="34">
        <v>1</v>
      </c>
      <c r="T28" s="5">
        <v>3</v>
      </c>
      <c r="U28" s="5">
        <v>3</v>
      </c>
      <c r="V28" s="5">
        <v>2</v>
      </c>
      <c r="W28" s="5">
        <v>3</v>
      </c>
      <c r="X28" s="5">
        <v>1</v>
      </c>
    </row>
    <row r="29" spans="1:24" ht="18.75" customHeight="1" x14ac:dyDescent="0.25">
      <c r="A29" t="s">
        <v>24</v>
      </c>
      <c r="B29" t="s">
        <v>25</v>
      </c>
      <c r="C29" t="s">
        <v>74</v>
      </c>
      <c r="D29" t="s">
        <v>78</v>
      </c>
      <c r="E29" s="32">
        <v>45719</v>
      </c>
      <c r="F29" s="5">
        <v>3</v>
      </c>
      <c r="G29" s="5">
        <v>3</v>
      </c>
      <c r="H29" s="5">
        <v>2025</v>
      </c>
      <c r="I29" s="5">
        <v>4</v>
      </c>
      <c r="J29" s="5">
        <v>2</v>
      </c>
      <c r="K29">
        <v>51</v>
      </c>
      <c r="L29">
        <v>28</v>
      </c>
      <c r="M29" s="33" t="s">
        <v>77</v>
      </c>
      <c r="N29" s="33" t="s">
        <v>77</v>
      </c>
      <c r="O29" s="33" t="s">
        <v>77</v>
      </c>
      <c r="P29" s="34">
        <v>2</v>
      </c>
      <c r="Q29" s="34">
        <v>0</v>
      </c>
      <c r="R29" s="34">
        <v>1</v>
      </c>
      <c r="S29" s="34">
        <v>1</v>
      </c>
      <c r="T29" s="5">
        <v>2</v>
      </c>
      <c r="U29" s="5">
        <v>2</v>
      </c>
      <c r="V29" s="5">
        <v>1</v>
      </c>
      <c r="W29" s="5">
        <v>3</v>
      </c>
      <c r="X29" s="5">
        <v>0</v>
      </c>
    </row>
    <row r="30" spans="1:24" ht="18.75" customHeight="1" x14ac:dyDescent="0.25">
      <c r="A30" t="s">
        <v>26</v>
      </c>
      <c r="B30" t="s">
        <v>27</v>
      </c>
      <c r="C30" t="s">
        <v>73</v>
      </c>
      <c r="D30" t="s">
        <v>78</v>
      </c>
      <c r="E30" s="32">
        <v>45719</v>
      </c>
      <c r="F30" s="5">
        <v>3</v>
      </c>
      <c r="G30" s="5">
        <v>3</v>
      </c>
      <c r="H30" s="5">
        <v>2025</v>
      </c>
      <c r="I30" s="5">
        <v>4</v>
      </c>
      <c r="J30" s="5">
        <v>1</v>
      </c>
      <c r="K30">
        <v>55</v>
      </c>
      <c r="L30">
        <v>50</v>
      </c>
      <c r="M30" s="33" t="s">
        <v>77</v>
      </c>
      <c r="N30" s="33" t="s">
        <v>77</v>
      </c>
      <c r="O30" s="33" t="s">
        <v>77</v>
      </c>
      <c r="P30" s="34">
        <v>1</v>
      </c>
      <c r="Q30" s="34">
        <v>1</v>
      </c>
      <c r="R30" s="34">
        <v>1</v>
      </c>
      <c r="S30" s="34">
        <v>1</v>
      </c>
      <c r="T30" s="5">
        <v>2</v>
      </c>
      <c r="U30" s="5">
        <v>2</v>
      </c>
      <c r="V30" s="5">
        <v>1</v>
      </c>
      <c r="W30" s="5">
        <v>3</v>
      </c>
      <c r="X30" s="5">
        <v>0</v>
      </c>
    </row>
    <row r="31" spans="1:24" ht="18.75" customHeight="1" x14ac:dyDescent="0.25">
      <c r="A31" t="s">
        <v>28</v>
      </c>
      <c r="B31" t="s">
        <v>29</v>
      </c>
      <c r="C31" t="s">
        <v>75</v>
      </c>
      <c r="D31" t="s">
        <v>76</v>
      </c>
      <c r="E31" s="32">
        <v>45719</v>
      </c>
      <c r="F31" s="5">
        <v>3</v>
      </c>
      <c r="G31" s="5">
        <v>3</v>
      </c>
      <c r="H31" s="5">
        <v>2025</v>
      </c>
      <c r="I31" s="5">
        <v>8</v>
      </c>
      <c r="J31" s="5">
        <v>2</v>
      </c>
      <c r="K31">
        <v>132</v>
      </c>
      <c r="L31">
        <v>84</v>
      </c>
      <c r="M31" s="33" t="s">
        <v>77</v>
      </c>
      <c r="N31" s="33" t="s">
        <v>77</v>
      </c>
      <c r="O31" s="33" t="s">
        <v>77</v>
      </c>
      <c r="P31" s="34">
        <v>3</v>
      </c>
      <c r="Q31" s="34">
        <v>1</v>
      </c>
      <c r="R31" s="34">
        <v>2</v>
      </c>
      <c r="S31" s="34">
        <v>2</v>
      </c>
      <c r="T31" s="5">
        <v>3</v>
      </c>
      <c r="U31" s="5">
        <v>5</v>
      </c>
      <c r="V31" s="5">
        <v>3</v>
      </c>
      <c r="W31" s="5">
        <v>5</v>
      </c>
      <c r="X31" s="5">
        <v>0</v>
      </c>
    </row>
    <row r="32" spans="1:24" ht="18.75" customHeight="1" x14ac:dyDescent="0.25">
      <c r="A32" t="s">
        <v>30</v>
      </c>
      <c r="B32" t="s">
        <v>31</v>
      </c>
      <c r="C32" t="s">
        <v>74</v>
      </c>
      <c r="D32" t="s">
        <v>79</v>
      </c>
      <c r="E32" s="32">
        <v>45719</v>
      </c>
      <c r="F32" s="5">
        <v>3</v>
      </c>
      <c r="G32" s="5">
        <v>3</v>
      </c>
      <c r="H32" s="5">
        <v>2025</v>
      </c>
      <c r="I32" s="5">
        <v>2</v>
      </c>
      <c r="J32" s="5">
        <v>1</v>
      </c>
      <c r="K32">
        <v>88</v>
      </c>
      <c r="L32">
        <v>74</v>
      </c>
      <c r="M32" s="33" t="s">
        <v>77</v>
      </c>
      <c r="N32" s="33" t="s">
        <v>77</v>
      </c>
      <c r="O32" s="33" t="s">
        <v>77</v>
      </c>
      <c r="P32" s="34">
        <v>1</v>
      </c>
      <c r="Q32" s="34">
        <v>1</v>
      </c>
      <c r="R32" s="34">
        <v>0</v>
      </c>
      <c r="S32" s="34">
        <v>0</v>
      </c>
      <c r="T32" s="5">
        <v>1</v>
      </c>
      <c r="U32" s="5">
        <v>1</v>
      </c>
      <c r="V32" s="5">
        <v>1</v>
      </c>
      <c r="W32" s="5">
        <v>1</v>
      </c>
      <c r="X32" s="5">
        <v>0</v>
      </c>
    </row>
    <row r="33" spans="1:24" ht="18.75" customHeight="1" x14ac:dyDescent="0.25">
      <c r="A33" t="s">
        <v>32</v>
      </c>
      <c r="B33" t="s">
        <v>33</v>
      </c>
      <c r="C33" t="s">
        <v>73</v>
      </c>
      <c r="D33" t="s">
        <v>78</v>
      </c>
      <c r="E33" s="32">
        <v>45719</v>
      </c>
      <c r="F33" s="5">
        <v>3</v>
      </c>
      <c r="G33" s="5">
        <v>3</v>
      </c>
      <c r="H33" s="5">
        <v>2025</v>
      </c>
      <c r="I33" s="5">
        <v>3</v>
      </c>
      <c r="J33" s="5">
        <v>2</v>
      </c>
      <c r="K33">
        <v>26</v>
      </c>
      <c r="L33">
        <v>23</v>
      </c>
      <c r="M33" s="33" t="s">
        <v>77</v>
      </c>
      <c r="N33" s="33" t="s">
        <v>77</v>
      </c>
      <c r="O33" s="33" t="s">
        <v>77</v>
      </c>
      <c r="P33" s="34">
        <v>1</v>
      </c>
      <c r="Q33" s="34">
        <v>1</v>
      </c>
      <c r="R33" s="34">
        <v>1</v>
      </c>
      <c r="S33" s="34">
        <v>0</v>
      </c>
      <c r="T33" s="5">
        <v>2</v>
      </c>
      <c r="U33" s="5">
        <v>1</v>
      </c>
      <c r="V33" s="5">
        <v>1</v>
      </c>
      <c r="W33" s="5">
        <v>2</v>
      </c>
      <c r="X33" s="5">
        <v>0</v>
      </c>
    </row>
    <row r="34" spans="1:24" ht="18.75" customHeight="1" x14ac:dyDescent="0.25">
      <c r="A34" t="s">
        <v>34</v>
      </c>
      <c r="B34" t="s">
        <v>35</v>
      </c>
      <c r="C34" t="s">
        <v>74</v>
      </c>
      <c r="D34" t="s">
        <v>79</v>
      </c>
      <c r="E34" s="32">
        <v>45719</v>
      </c>
      <c r="F34" s="5">
        <v>3</v>
      </c>
      <c r="G34" s="5">
        <v>3</v>
      </c>
      <c r="H34" s="5">
        <v>2025</v>
      </c>
      <c r="I34" s="5">
        <v>4</v>
      </c>
      <c r="J34" s="5">
        <v>0</v>
      </c>
      <c r="K34">
        <v>200</v>
      </c>
      <c r="L34">
        <v>137</v>
      </c>
      <c r="M34" s="33" t="s">
        <v>77</v>
      </c>
      <c r="N34" s="33" t="s">
        <v>77</v>
      </c>
      <c r="O34" s="33" t="s">
        <v>77</v>
      </c>
      <c r="P34" s="34">
        <v>1</v>
      </c>
      <c r="Q34" s="34">
        <v>1</v>
      </c>
      <c r="R34" s="34">
        <v>1</v>
      </c>
      <c r="S34" s="34">
        <v>1</v>
      </c>
      <c r="T34" s="5">
        <v>2</v>
      </c>
      <c r="U34" s="5">
        <v>2</v>
      </c>
      <c r="V34" s="5">
        <v>1</v>
      </c>
      <c r="W34" s="5">
        <v>3</v>
      </c>
      <c r="X34" s="5">
        <v>0</v>
      </c>
    </row>
    <row r="35" spans="1:24" ht="18.75" customHeight="1" x14ac:dyDescent="0.25">
      <c r="A35" t="s">
        <v>36</v>
      </c>
      <c r="B35" t="s">
        <v>37</v>
      </c>
      <c r="C35" t="s">
        <v>74</v>
      </c>
      <c r="D35" t="s">
        <v>79</v>
      </c>
      <c r="E35" s="32">
        <v>45719</v>
      </c>
      <c r="F35" s="5">
        <v>3</v>
      </c>
      <c r="G35" s="5">
        <v>3</v>
      </c>
      <c r="H35" s="5">
        <v>2025</v>
      </c>
      <c r="I35" s="5">
        <v>4</v>
      </c>
      <c r="J35" s="5">
        <v>2</v>
      </c>
      <c r="K35">
        <v>50</v>
      </c>
      <c r="L35">
        <v>29</v>
      </c>
      <c r="M35" s="33" t="s">
        <v>77</v>
      </c>
      <c r="N35" s="33" t="s">
        <v>77</v>
      </c>
      <c r="O35" s="33" t="s">
        <v>77</v>
      </c>
      <c r="P35" s="34">
        <v>2</v>
      </c>
      <c r="Q35" s="34">
        <v>0</v>
      </c>
      <c r="R35" s="34">
        <v>1</v>
      </c>
      <c r="S35" s="34">
        <v>1</v>
      </c>
      <c r="T35" s="5">
        <v>3</v>
      </c>
      <c r="U35" s="5">
        <v>1</v>
      </c>
      <c r="V35" s="5">
        <v>1</v>
      </c>
      <c r="W35" s="5">
        <v>3</v>
      </c>
      <c r="X35" s="5">
        <v>0</v>
      </c>
    </row>
    <row r="36" spans="1:24" ht="18.75" customHeight="1" x14ac:dyDescent="0.25">
      <c r="A36" t="s">
        <v>38</v>
      </c>
      <c r="B36" t="s">
        <v>82</v>
      </c>
      <c r="C36" t="s">
        <v>74</v>
      </c>
      <c r="D36" t="s">
        <v>80</v>
      </c>
      <c r="E36" s="32">
        <v>45719</v>
      </c>
      <c r="F36" s="5">
        <v>3</v>
      </c>
      <c r="G36" s="5">
        <v>3</v>
      </c>
      <c r="H36" s="5">
        <v>2025</v>
      </c>
      <c r="I36" s="5">
        <v>7</v>
      </c>
      <c r="J36" s="5">
        <v>2</v>
      </c>
      <c r="K36">
        <v>98</v>
      </c>
      <c r="L36">
        <v>60</v>
      </c>
      <c r="M36" s="33" t="s">
        <v>77</v>
      </c>
      <c r="N36" s="33" t="s">
        <v>77</v>
      </c>
      <c r="O36" s="33" t="s">
        <v>77</v>
      </c>
      <c r="P36" s="34">
        <v>3</v>
      </c>
      <c r="Q36" s="34">
        <v>1</v>
      </c>
      <c r="R36" s="34">
        <v>2</v>
      </c>
      <c r="S36" s="34">
        <v>1</v>
      </c>
      <c r="T36" s="5">
        <v>4</v>
      </c>
      <c r="U36" s="5">
        <v>3</v>
      </c>
      <c r="V36" s="5">
        <v>2</v>
      </c>
      <c r="W36" s="5">
        <v>4</v>
      </c>
      <c r="X36" s="5">
        <v>1</v>
      </c>
    </row>
    <row r="37" spans="1:24" ht="18.75" customHeight="1" x14ac:dyDescent="0.25">
      <c r="A37" t="s">
        <v>40</v>
      </c>
      <c r="B37" t="s">
        <v>41</v>
      </c>
      <c r="C37" t="s">
        <v>74</v>
      </c>
      <c r="D37" t="s">
        <v>80</v>
      </c>
      <c r="E37" s="32">
        <v>45719</v>
      </c>
      <c r="F37" s="5">
        <v>3</v>
      </c>
      <c r="G37" s="5">
        <v>3</v>
      </c>
      <c r="H37" s="5">
        <v>2025</v>
      </c>
      <c r="I37" s="5">
        <v>3</v>
      </c>
      <c r="J37" s="5">
        <v>1</v>
      </c>
      <c r="K37">
        <v>102</v>
      </c>
      <c r="L37">
        <v>77</v>
      </c>
      <c r="M37" s="33" t="s">
        <v>77</v>
      </c>
      <c r="N37" s="33" t="s">
        <v>77</v>
      </c>
      <c r="O37" s="33" t="s">
        <v>77</v>
      </c>
      <c r="P37" s="34">
        <v>1</v>
      </c>
      <c r="Q37" s="34">
        <v>0</v>
      </c>
      <c r="R37" s="34">
        <v>1</v>
      </c>
      <c r="S37" s="34">
        <v>1</v>
      </c>
      <c r="T37" s="5">
        <v>2</v>
      </c>
      <c r="U37" s="5">
        <v>1</v>
      </c>
      <c r="V37" s="5">
        <v>1</v>
      </c>
      <c r="W37" s="5">
        <v>2</v>
      </c>
      <c r="X37" s="5">
        <v>0</v>
      </c>
    </row>
    <row r="38" spans="1:24" ht="18.75" customHeight="1" x14ac:dyDescent="0.25">
      <c r="A38" t="s">
        <v>42</v>
      </c>
      <c r="B38" t="s">
        <v>43</v>
      </c>
      <c r="C38" t="s">
        <v>73</v>
      </c>
      <c r="D38" t="s">
        <v>78</v>
      </c>
      <c r="E38" s="32">
        <v>45719</v>
      </c>
      <c r="F38" s="5">
        <v>3</v>
      </c>
      <c r="G38" s="5">
        <v>3</v>
      </c>
      <c r="H38" s="5">
        <v>2025</v>
      </c>
      <c r="I38" s="5">
        <v>3</v>
      </c>
      <c r="J38" s="5">
        <v>1</v>
      </c>
      <c r="K38">
        <v>58</v>
      </c>
      <c r="L38">
        <v>53</v>
      </c>
      <c r="M38" s="33" t="s">
        <v>77</v>
      </c>
      <c r="N38" s="33" t="s">
        <v>77</v>
      </c>
      <c r="O38" s="33" t="s">
        <v>77</v>
      </c>
      <c r="P38" s="34">
        <v>1</v>
      </c>
      <c r="Q38" s="34">
        <v>0</v>
      </c>
      <c r="R38" s="34">
        <v>1</v>
      </c>
      <c r="S38" s="34">
        <v>1</v>
      </c>
      <c r="T38" s="5">
        <v>2</v>
      </c>
      <c r="U38" s="5">
        <v>1</v>
      </c>
      <c r="V38" s="5">
        <v>1</v>
      </c>
      <c r="W38" s="5">
        <v>2</v>
      </c>
      <c r="X38" s="5">
        <v>0</v>
      </c>
    </row>
    <row r="39" spans="1:24" ht="18.75" customHeight="1" x14ac:dyDescent="0.25">
      <c r="A39" t="s">
        <v>44</v>
      </c>
      <c r="B39" t="s">
        <v>45</v>
      </c>
      <c r="C39" t="s">
        <v>74</v>
      </c>
      <c r="D39" t="s">
        <v>80</v>
      </c>
      <c r="E39" s="32">
        <v>45719</v>
      </c>
      <c r="F39" s="5">
        <v>3</v>
      </c>
      <c r="G39" s="5">
        <v>3</v>
      </c>
      <c r="H39" s="5">
        <v>2025</v>
      </c>
      <c r="I39" s="5">
        <v>7</v>
      </c>
      <c r="J39" s="5">
        <v>0</v>
      </c>
      <c r="K39">
        <v>123</v>
      </c>
      <c r="L39">
        <v>88</v>
      </c>
      <c r="M39" s="33" t="s">
        <v>77</v>
      </c>
      <c r="N39" s="33" t="s">
        <v>77</v>
      </c>
      <c r="O39" s="33" t="s">
        <v>77</v>
      </c>
      <c r="P39" s="34">
        <v>3</v>
      </c>
      <c r="Q39" s="34">
        <v>1</v>
      </c>
      <c r="R39" s="34">
        <v>1</v>
      </c>
      <c r="S39" s="34">
        <v>2</v>
      </c>
      <c r="T39" s="5">
        <v>4</v>
      </c>
      <c r="U39" s="5">
        <v>3</v>
      </c>
      <c r="V39" s="5">
        <v>3</v>
      </c>
      <c r="W39" s="5">
        <v>3</v>
      </c>
      <c r="X39" s="5">
        <v>1</v>
      </c>
    </row>
    <row r="40" spans="1:24" ht="18.75" customHeight="1" x14ac:dyDescent="0.25">
      <c r="A40" t="s">
        <v>46</v>
      </c>
      <c r="B40" t="s">
        <v>47</v>
      </c>
      <c r="C40" t="s">
        <v>73</v>
      </c>
      <c r="D40" t="s">
        <v>76</v>
      </c>
      <c r="E40" s="32">
        <v>45719</v>
      </c>
      <c r="F40" s="5">
        <v>3</v>
      </c>
      <c r="G40" s="5">
        <v>3</v>
      </c>
      <c r="H40" s="5">
        <v>2025</v>
      </c>
      <c r="I40" s="5">
        <v>8</v>
      </c>
      <c r="J40" s="5">
        <v>2</v>
      </c>
      <c r="K40">
        <v>63</v>
      </c>
      <c r="L40">
        <v>44</v>
      </c>
      <c r="M40" s="33" t="s">
        <v>77</v>
      </c>
      <c r="N40" s="33" t="s">
        <v>77</v>
      </c>
      <c r="O40" s="33" t="s">
        <v>77</v>
      </c>
      <c r="P40" s="34">
        <v>3</v>
      </c>
      <c r="Q40" s="34">
        <v>2</v>
      </c>
      <c r="R40" s="34">
        <v>1</v>
      </c>
      <c r="S40" s="34">
        <v>2</v>
      </c>
      <c r="T40" s="5">
        <v>4</v>
      </c>
      <c r="U40" s="5">
        <v>4</v>
      </c>
      <c r="V40" s="5">
        <v>2</v>
      </c>
      <c r="W40" s="5">
        <v>5</v>
      </c>
      <c r="X40" s="5">
        <v>1</v>
      </c>
    </row>
    <row r="41" spans="1:24" ht="18.75" customHeight="1" x14ac:dyDescent="0.25">
      <c r="A41" t="s">
        <v>22</v>
      </c>
      <c r="B41" t="s">
        <v>23</v>
      </c>
      <c r="C41" t="s">
        <v>75</v>
      </c>
      <c r="D41" t="s">
        <v>78</v>
      </c>
      <c r="E41" s="32">
        <v>45720</v>
      </c>
      <c r="F41" s="5">
        <v>4</v>
      </c>
      <c r="G41" s="5">
        <v>3</v>
      </c>
      <c r="H41" s="5">
        <v>2025</v>
      </c>
      <c r="I41" s="5">
        <v>6</v>
      </c>
      <c r="J41" s="5">
        <v>1</v>
      </c>
      <c r="K41">
        <v>172</v>
      </c>
      <c r="L41">
        <v>100</v>
      </c>
      <c r="M41" s="33" t="s">
        <v>77</v>
      </c>
      <c r="N41" s="33" t="s">
        <v>77</v>
      </c>
      <c r="O41" s="33" t="s">
        <v>77</v>
      </c>
      <c r="P41" s="34">
        <v>2</v>
      </c>
      <c r="Q41" s="34">
        <v>2</v>
      </c>
      <c r="R41" s="34">
        <v>1</v>
      </c>
      <c r="S41" s="34">
        <v>1</v>
      </c>
      <c r="T41" s="5">
        <v>4</v>
      </c>
      <c r="U41" s="5">
        <v>2</v>
      </c>
      <c r="V41" s="5">
        <v>2</v>
      </c>
      <c r="W41" s="5">
        <v>3</v>
      </c>
      <c r="X41" s="5">
        <v>1</v>
      </c>
    </row>
    <row r="42" spans="1:24" ht="18.75" customHeight="1" x14ac:dyDescent="0.25">
      <c r="A42" t="s">
        <v>24</v>
      </c>
      <c r="B42" t="s">
        <v>25</v>
      </c>
      <c r="C42" t="s">
        <v>74</v>
      </c>
      <c r="D42" t="s">
        <v>78</v>
      </c>
      <c r="E42" s="32">
        <v>45720</v>
      </c>
      <c r="F42" s="5">
        <v>4</v>
      </c>
      <c r="G42" s="5">
        <v>3</v>
      </c>
      <c r="H42" s="5">
        <v>2025</v>
      </c>
      <c r="I42" s="5">
        <v>3</v>
      </c>
      <c r="J42" s="5">
        <v>2</v>
      </c>
      <c r="K42">
        <v>5</v>
      </c>
      <c r="L42">
        <v>3</v>
      </c>
      <c r="M42" s="33" t="s">
        <v>77</v>
      </c>
      <c r="N42" s="33" t="s">
        <v>77</v>
      </c>
      <c r="O42" s="33" t="s">
        <v>77</v>
      </c>
      <c r="P42" s="34">
        <v>1</v>
      </c>
      <c r="Q42" s="34">
        <v>1</v>
      </c>
      <c r="R42" s="34">
        <v>1</v>
      </c>
      <c r="S42" s="34">
        <v>0</v>
      </c>
      <c r="T42" s="5">
        <v>1</v>
      </c>
      <c r="U42" s="5">
        <v>2</v>
      </c>
      <c r="V42" s="5">
        <v>1</v>
      </c>
      <c r="W42" s="5">
        <v>2</v>
      </c>
      <c r="X42" s="5">
        <v>0</v>
      </c>
    </row>
    <row r="43" spans="1:24" ht="18.75" customHeight="1" x14ac:dyDescent="0.25">
      <c r="A43" t="s">
        <v>26</v>
      </c>
      <c r="B43" t="s">
        <v>27</v>
      </c>
      <c r="C43" t="s">
        <v>73</v>
      </c>
      <c r="D43" t="s">
        <v>78</v>
      </c>
      <c r="E43" s="32">
        <v>45720</v>
      </c>
      <c r="F43" s="5">
        <v>4</v>
      </c>
      <c r="G43" s="5">
        <v>3</v>
      </c>
      <c r="H43" s="5">
        <v>2025</v>
      </c>
      <c r="I43" s="5">
        <v>5</v>
      </c>
      <c r="J43" s="5">
        <v>1</v>
      </c>
      <c r="K43">
        <v>187</v>
      </c>
      <c r="L43">
        <v>143</v>
      </c>
      <c r="M43" s="33" t="s">
        <v>77</v>
      </c>
      <c r="N43" s="33" t="s">
        <v>77</v>
      </c>
      <c r="O43" s="33" t="s">
        <v>77</v>
      </c>
      <c r="P43" s="34">
        <v>2</v>
      </c>
      <c r="Q43" s="34">
        <v>1</v>
      </c>
      <c r="R43" s="34">
        <v>1</v>
      </c>
      <c r="S43" s="34">
        <v>1</v>
      </c>
      <c r="T43" s="5">
        <v>3</v>
      </c>
      <c r="U43" s="5">
        <v>2</v>
      </c>
      <c r="V43" s="5">
        <v>2</v>
      </c>
      <c r="W43" s="5">
        <v>3</v>
      </c>
      <c r="X43" s="5">
        <v>0</v>
      </c>
    </row>
    <row r="44" spans="1:24" ht="18.75" customHeight="1" x14ac:dyDescent="0.25">
      <c r="A44" t="s">
        <v>28</v>
      </c>
      <c r="B44" t="s">
        <v>29</v>
      </c>
      <c r="C44" t="s">
        <v>75</v>
      </c>
      <c r="D44" t="s">
        <v>76</v>
      </c>
      <c r="E44" s="32">
        <v>45720</v>
      </c>
      <c r="F44" s="5">
        <v>4</v>
      </c>
      <c r="G44" s="5">
        <v>3</v>
      </c>
      <c r="H44" s="5">
        <v>2025</v>
      </c>
      <c r="I44" s="5">
        <v>1</v>
      </c>
      <c r="J44" s="5">
        <v>0</v>
      </c>
      <c r="K44">
        <v>114</v>
      </c>
      <c r="L44">
        <v>109</v>
      </c>
      <c r="M44" s="33" t="s">
        <v>77</v>
      </c>
      <c r="N44" s="33" t="s">
        <v>77</v>
      </c>
      <c r="O44" s="33" t="s">
        <v>77</v>
      </c>
      <c r="P44" s="34">
        <v>0</v>
      </c>
      <c r="Q44" s="34">
        <v>1</v>
      </c>
      <c r="R44" s="34">
        <v>0</v>
      </c>
      <c r="S44" s="34">
        <v>0</v>
      </c>
      <c r="T44" s="5">
        <v>1</v>
      </c>
      <c r="U44" s="5">
        <v>0</v>
      </c>
      <c r="V44" s="5">
        <v>0</v>
      </c>
      <c r="W44" s="5">
        <v>1</v>
      </c>
      <c r="X44" s="5">
        <v>0</v>
      </c>
    </row>
    <row r="45" spans="1:24" ht="18.75" customHeight="1" x14ac:dyDescent="0.25">
      <c r="A45" t="s">
        <v>30</v>
      </c>
      <c r="B45" t="s">
        <v>31</v>
      </c>
      <c r="C45" t="s">
        <v>74</v>
      </c>
      <c r="D45" t="s">
        <v>79</v>
      </c>
      <c r="E45" s="32">
        <v>45720</v>
      </c>
      <c r="F45" s="5">
        <v>4</v>
      </c>
      <c r="G45" s="5">
        <v>3</v>
      </c>
      <c r="H45" s="5">
        <v>2025</v>
      </c>
      <c r="I45" s="5">
        <v>7</v>
      </c>
      <c r="J45" s="5">
        <v>1</v>
      </c>
      <c r="K45">
        <v>94</v>
      </c>
      <c r="L45">
        <v>53</v>
      </c>
      <c r="M45" s="33" t="s">
        <v>77</v>
      </c>
      <c r="N45" s="33" t="s">
        <v>77</v>
      </c>
      <c r="O45" s="33" t="s">
        <v>77</v>
      </c>
      <c r="P45" s="34">
        <v>3</v>
      </c>
      <c r="Q45" s="34">
        <v>1</v>
      </c>
      <c r="R45" s="34">
        <v>1</v>
      </c>
      <c r="S45" s="34">
        <v>2</v>
      </c>
      <c r="T45" s="5">
        <v>4</v>
      </c>
      <c r="U45" s="5">
        <v>3</v>
      </c>
      <c r="V45" s="5">
        <v>3</v>
      </c>
      <c r="W45" s="5">
        <v>3</v>
      </c>
      <c r="X45" s="5">
        <v>1</v>
      </c>
    </row>
    <row r="46" spans="1:24" ht="18.75" customHeight="1" x14ac:dyDescent="0.25">
      <c r="A46" t="s">
        <v>32</v>
      </c>
      <c r="B46" t="s">
        <v>33</v>
      </c>
      <c r="C46" t="s">
        <v>73</v>
      </c>
      <c r="D46" t="s">
        <v>78</v>
      </c>
      <c r="E46" s="32">
        <v>45720</v>
      </c>
      <c r="F46" s="5">
        <v>4</v>
      </c>
      <c r="G46" s="5">
        <v>3</v>
      </c>
      <c r="H46" s="5">
        <v>2025</v>
      </c>
      <c r="I46" s="5">
        <v>3</v>
      </c>
      <c r="J46" s="5">
        <v>1</v>
      </c>
      <c r="K46">
        <v>129</v>
      </c>
      <c r="L46">
        <v>67</v>
      </c>
      <c r="M46" s="33" t="s">
        <v>77</v>
      </c>
      <c r="N46" s="33" t="s">
        <v>77</v>
      </c>
      <c r="O46" s="33" t="s">
        <v>77</v>
      </c>
      <c r="P46" s="34">
        <v>1</v>
      </c>
      <c r="Q46" s="34">
        <v>0</v>
      </c>
      <c r="R46" s="34">
        <v>1</v>
      </c>
      <c r="S46" s="34">
        <v>1</v>
      </c>
      <c r="T46" s="5">
        <v>1</v>
      </c>
      <c r="U46" s="5">
        <v>2</v>
      </c>
      <c r="V46" s="5">
        <v>1</v>
      </c>
      <c r="W46" s="5">
        <v>2</v>
      </c>
      <c r="X46" s="5">
        <v>0</v>
      </c>
    </row>
    <row r="47" spans="1:24" ht="18.75" customHeight="1" x14ac:dyDescent="0.25">
      <c r="A47" t="s">
        <v>34</v>
      </c>
      <c r="B47" t="s">
        <v>35</v>
      </c>
      <c r="C47" t="s">
        <v>74</v>
      </c>
      <c r="D47" t="s">
        <v>79</v>
      </c>
      <c r="E47" s="32">
        <v>45720</v>
      </c>
      <c r="F47" s="5">
        <v>4</v>
      </c>
      <c r="G47" s="5">
        <v>3</v>
      </c>
      <c r="H47" s="5">
        <v>2025</v>
      </c>
      <c r="I47" s="5">
        <v>6</v>
      </c>
      <c r="J47" s="5">
        <v>2</v>
      </c>
      <c r="K47">
        <v>149</v>
      </c>
      <c r="L47">
        <v>139</v>
      </c>
      <c r="M47" s="33" t="s">
        <v>77</v>
      </c>
      <c r="N47" s="33" t="s">
        <v>77</v>
      </c>
      <c r="O47" s="33" t="s">
        <v>77</v>
      </c>
      <c r="P47" s="34">
        <v>3</v>
      </c>
      <c r="Q47" s="34">
        <v>1</v>
      </c>
      <c r="R47" s="34">
        <v>1</v>
      </c>
      <c r="S47" s="34">
        <v>1</v>
      </c>
      <c r="T47" s="5">
        <v>4</v>
      </c>
      <c r="U47" s="5">
        <v>2</v>
      </c>
      <c r="V47" s="5">
        <v>2</v>
      </c>
      <c r="W47" s="5">
        <v>4</v>
      </c>
      <c r="X47" s="5">
        <v>0</v>
      </c>
    </row>
    <row r="48" spans="1:24" ht="18.75" customHeight="1" x14ac:dyDescent="0.25">
      <c r="A48" t="s">
        <v>36</v>
      </c>
      <c r="B48" t="s">
        <v>37</v>
      </c>
      <c r="C48" t="s">
        <v>74</v>
      </c>
      <c r="D48" t="s">
        <v>79</v>
      </c>
      <c r="E48" s="32">
        <v>45720</v>
      </c>
      <c r="F48" s="5">
        <v>4</v>
      </c>
      <c r="G48" s="5">
        <v>3</v>
      </c>
      <c r="H48" s="5">
        <v>2025</v>
      </c>
      <c r="I48" s="5">
        <v>10</v>
      </c>
      <c r="J48" s="5">
        <v>2</v>
      </c>
      <c r="K48">
        <v>90</v>
      </c>
      <c r="L48">
        <v>77</v>
      </c>
      <c r="M48" s="33" t="s">
        <v>77</v>
      </c>
      <c r="N48" s="33" t="s">
        <v>77</v>
      </c>
      <c r="O48" s="33" t="s">
        <v>77</v>
      </c>
      <c r="P48" s="34">
        <v>5</v>
      </c>
      <c r="Q48" s="34">
        <v>1</v>
      </c>
      <c r="R48" s="34">
        <v>2</v>
      </c>
      <c r="S48" s="34">
        <v>2</v>
      </c>
      <c r="T48" s="5">
        <v>5</v>
      </c>
      <c r="U48" s="5">
        <v>5</v>
      </c>
      <c r="V48" s="5">
        <v>3</v>
      </c>
      <c r="W48" s="5">
        <v>6</v>
      </c>
      <c r="X48" s="5">
        <v>1</v>
      </c>
    </row>
    <row r="49" spans="1:24" ht="18.75" customHeight="1" x14ac:dyDescent="0.25">
      <c r="A49" t="s">
        <v>38</v>
      </c>
      <c r="B49" t="s">
        <v>82</v>
      </c>
      <c r="C49" t="s">
        <v>74</v>
      </c>
      <c r="D49" t="s">
        <v>80</v>
      </c>
      <c r="E49" s="32">
        <v>45720</v>
      </c>
      <c r="F49" s="5">
        <v>4</v>
      </c>
      <c r="G49" s="5">
        <v>3</v>
      </c>
      <c r="H49" s="5">
        <v>2025</v>
      </c>
      <c r="I49" s="5">
        <v>6</v>
      </c>
      <c r="J49" s="5">
        <v>2</v>
      </c>
      <c r="K49">
        <v>61</v>
      </c>
      <c r="L49">
        <v>55</v>
      </c>
      <c r="M49" s="33" t="s">
        <v>77</v>
      </c>
      <c r="N49" s="33" t="s">
        <v>77</v>
      </c>
      <c r="O49" s="33" t="s">
        <v>77</v>
      </c>
      <c r="P49" s="34">
        <v>3</v>
      </c>
      <c r="Q49" s="34">
        <v>1</v>
      </c>
      <c r="R49" s="34">
        <v>1</v>
      </c>
      <c r="S49" s="34">
        <v>1</v>
      </c>
      <c r="T49" s="5">
        <v>2</v>
      </c>
      <c r="U49" s="5">
        <v>4</v>
      </c>
      <c r="V49" s="5">
        <v>2</v>
      </c>
      <c r="W49" s="5">
        <v>3</v>
      </c>
      <c r="X49" s="5">
        <v>1</v>
      </c>
    </row>
    <row r="50" spans="1:24" ht="18.75" customHeight="1" x14ac:dyDescent="0.25">
      <c r="A50" t="s">
        <v>40</v>
      </c>
      <c r="B50" t="s">
        <v>41</v>
      </c>
      <c r="C50" t="s">
        <v>74</v>
      </c>
      <c r="D50" t="s">
        <v>80</v>
      </c>
      <c r="E50" s="32">
        <v>45720</v>
      </c>
      <c r="F50" s="5">
        <v>4</v>
      </c>
      <c r="G50" s="5">
        <v>3</v>
      </c>
      <c r="H50" s="5">
        <v>2025</v>
      </c>
      <c r="I50" s="5">
        <v>2</v>
      </c>
      <c r="J50" s="5">
        <v>2</v>
      </c>
      <c r="K50">
        <v>110</v>
      </c>
      <c r="L50">
        <v>72</v>
      </c>
      <c r="M50" s="33" t="s">
        <v>77</v>
      </c>
      <c r="N50" s="33" t="s">
        <v>77</v>
      </c>
      <c r="O50" s="33" t="s">
        <v>77</v>
      </c>
      <c r="P50" s="34">
        <v>1</v>
      </c>
      <c r="Q50" s="34">
        <v>1</v>
      </c>
      <c r="R50" s="34">
        <v>0</v>
      </c>
      <c r="S50" s="34">
        <v>0</v>
      </c>
      <c r="T50" s="5">
        <v>1</v>
      </c>
      <c r="U50" s="5">
        <v>1</v>
      </c>
      <c r="V50" s="5">
        <v>1</v>
      </c>
      <c r="W50" s="5">
        <v>1</v>
      </c>
      <c r="X50" s="5">
        <v>0</v>
      </c>
    </row>
    <row r="51" spans="1:24" ht="18.75" customHeight="1" x14ac:dyDescent="0.25">
      <c r="A51" t="s">
        <v>42</v>
      </c>
      <c r="B51" t="s">
        <v>43</v>
      </c>
      <c r="C51" t="s">
        <v>73</v>
      </c>
      <c r="D51" t="s">
        <v>78</v>
      </c>
      <c r="E51" s="32">
        <v>45720</v>
      </c>
      <c r="F51" s="5">
        <v>4</v>
      </c>
      <c r="G51" s="5">
        <v>3</v>
      </c>
      <c r="H51" s="5">
        <v>2025</v>
      </c>
      <c r="I51" s="5">
        <v>7</v>
      </c>
      <c r="J51" s="5">
        <v>0</v>
      </c>
      <c r="K51">
        <v>81</v>
      </c>
      <c r="L51">
        <v>78</v>
      </c>
      <c r="M51" s="33" t="s">
        <v>77</v>
      </c>
      <c r="N51" s="33" t="s">
        <v>77</v>
      </c>
      <c r="O51" s="33" t="s">
        <v>77</v>
      </c>
      <c r="P51" s="34">
        <v>3</v>
      </c>
      <c r="Q51" s="34">
        <v>0</v>
      </c>
      <c r="R51" s="34">
        <v>2</v>
      </c>
      <c r="S51" s="34">
        <v>2</v>
      </c>
      <c r="T51" s="5">
        <v>4</v>
      </c>
      <c r="U51" s="5">
        <v>3</v>
      </c>
      <c r="V51" s="5">
        <v>2</v>
      </c>
      <c r="W51" s="5">
        <v>4</v>
      </c>
      <c r="X51" s="5">
        <v>1</v>
      </c>
    </row>
    <row r="52" spans="1:24" ht="18.75" customHeight="1" x14ac:dyDescent="0.25">
      <c r="A52" t="s">
        <v>44</v>
      </c>
      <c r="B52" t="s">
        <v>45</v>
      </c>
      <c r="C52" t="s">
        <v>74</v>
      </c>
      <c r="D52" t="s">
        <v>80</v>
      </c>
      <c r="E52" s="32">
        <v>45720</v>
      </c>
      <c r="F52" s="5">
        <v>4</v>
      </c>
      <c r="G52" s="5">
        <v>3</v>
      </c>
      <c r="H52" s="5">
        <v>2025</v>
      </c>
      <c r="I52" s="5">
        <v>8</v>
      </c>
      <c r="J52" s="5">
        <v>0</v>
      </c>
      <c r="K52">
        <v>86</v>
      </c>
      <c r="L52">
        <v>49</v>
      </c>
      <c r="M52" s="33" t="s">
        <v>77</v>
      </c>
      <c r="N52" s="33" t="s">
        <v>77</v>
      </c>
      <c r="O52" s="33" t="s">
        <v>77</v>
      </c>
      <c r="P52" s="34">
        <v>3</v>
      </c>
      <c r="Q52" s="34">
        <v>1</v>
      </c>
      <c r="R52" s="34">
        <v>2</v>
      </c>
      <c r="S52" s="34">
        <v>2</v>
      </c>
      <c r="T52" s="5">
        <v>4</v>
      </c>
      <c r="U52" s="5">
        <v>4</v>
      </c>
      <c r="V52" s="5">
        <v>3</v>
      </c>
      <c r="W52" s="5">
        <v>4</v>
      </c>
      <c r="X52" s="5">
        <v>1</v>
      </c>
    </row>
    <row r="53" spans="1:24" ht="18.75" customHeight="1" x14ac:dyDescent="0.25">
      <c r="A53" t="s">
        <v>46</v>
      </c>
      <c r="B53" t="s">
        <v>47</v>
      </c>
      <c r="C53" t="s">
        <v>73</v>
      </c>
      <c r="D53" t="s">
        <v>76</v>
      </c>
      <c r="E53" s="32">
        <v>45720</v>
      </c>
      <c r="F53" s="5">
        <v>4</v>
      </c>
      <c r="G53" s="5">
        <v>3</v>
      </c>
      <c r="H53" s="5">
        <v>2025</v>
      </c>
      <c r="I53" s="5">
        <v>10</v>
      </c>
      <c r="J53" s="5">
        <v>2</v>
      </c>
      <c r="K53">
        <v>18</v>
      </c>
      <c r="L53">
        <v>17</v>
      </c>
      <c r="M53" s="33" t="s">
        <v>77</v>
      </c>
      <c r="N53" s="33" t="s">
        <v>77</v>
      </c>
      <c r="O53" s="33" t="s">
        <v>77</v>
      </c>
      <c r="P53" s="34">
        <v>4</v>
      </c>
      <c r="Q53" s="34">
        <v>1</v>
      </c>
      <c r="R53" s="34">
        <v>2</v>
      </c>
      <c r="S53" s="34">
        <v>3</v>
      </c>
      <c r="T53" s="5">
        <v>6</v>
      </c>
      <c r="U53" s="5">
        <v>4</v>
      </c>
      <c r="V53" s="5">
        <v>3</v>
      </c>
      <c r="W53" s="5">
        <v>5</v>
      </c>
      <c r="X53" s="5">
        <v>2</v>
      </c>
    </row>
    <row r="54" spans="1:24" ht="18.75" customHeight="1" x14ac:dyDescent="0.25">
      <c r="A54" s="35" t="s">
        <v>22</v>
      </c>
      <c r="B54" s="35" t="s">
        <v>23</v>
      </c>
      <c r="C54" t="s">
        <v>75</v>
      </c>
      <c r="D54" t="s">
        <v>78</v>
      </c>
      <c r="E54" s="32">
        <v>45721</v>
      </c>
      <c r="F54" s="5">
        <v>5</v>
      </c>
      <c r="G54" s="5">
        <v>3</v>
      </c>
      <c r="H54" s="5">
        <v>2025</v>
      </c>
      <c r="I54" s="5">
        <v>2</v>
      </c>
      <c r="J54" s="5">
        <v>1</v>
      </c>
      <c r="K54">
        <v>151</v>
      </c>
      <c r="L54">
        <v>94</v>
      </c>
      <c r="M54" s="33" t="s">
        <v>77</v>
      </c>
      <c r="N54" s="33" t="s">
        <v>77</v>
      </c>
      <c r="O54" s="33" t="s">
        <v>77</v>
      </c>
      <c r="P54" s="34">
        <v>1</v>
      </c>
      <c r="Q54" s="34">
        <v>0</v>
      </c>
      <c r="R54" s="34">
        <v>0</v>
      </c>
      <c r="S54" s="34">
        <v>1</v>
      </c>
      <c r="T54" s="5">
        <v>1</v>
      </c>
      <c r="U54" s="5">
        <v>1</v>
      </c>
      <c r="V54" s="5">
        <v>1</v>
      </c>
      <c r="W54" s="5">
        <v>1</v>
      </c>
      <c r="X54" s="5">
        <v>0</v>
      </c>
    </row>
    <row r="55" spans="1:24" ht="18.75" customHeight="1" x14ac:dyDescent="0.25">
      <c r="A55" t="s">
        <v>24</v>
      </c>
      <c r="B55" t="s">
        <v>25</v>
      </c>
      <c r="C55" t="s">
        <v>74</v>
      </c>
      <c r="D55" t="s">
        <v>78</v>
      </c>
      <c r="E55" s="32">
        <v>45721</v>
      </c>
      <c r="F55" s="5">
        <v>5</v>
      </c>
      <c r="G55" s="5">
        <v>3</v>
      </c>
      <c r="H55" s="5">
        <v>2025</v>
      </c>
      <c r="I55" s="5">
        <v>9</v>
      </c>
      <c r="J55" s="5">
        <v>2</v>
      </c>
      <c r="K55">
        <v>33</v>
      </c>
      <c r="L55">
        <v>17</v>
      </c>
      <c r="M55" s="33" t="s">
        <v>77</v>
      </c>
      <c r="N55" s="33" t="s">
        <v>77</v>
      </c>
      <c r="O55" s="33" t="s">
        <v>77</v>
      </c>
      <c r="P55" s="34">
        <v>4</v>
      </c>
      <c r="Q55" s="34">
        <v>1</v>
      </c>
      <c r="R55" s="34">
        <v>2</v>
      </c>
      <c r="S55" s="34">
        <v>2</v>
      </c>
      <c r="T55" s="5">
        <v>4</v>
      </c>
      <c r="U55" s="5">
        <v>5</v>
      </c>
      <c r="V55" s="5">
        <v>3</v>
      </c>
      <c r="W55" s="5">
        <v>5</v>
      </c>
      <c r="X55" s="5">
        <v>1</v>
      </c>
    </row>
    <row r="56" spans="1:24" ht="18.75" customHeight="1" x14ac:dyDescent="0.25">
      <c r="A56" t="s">
        <v>26</v>
      </c>
      <c r="B56" t="s">
        <v>27</v>
      </c>
      <c r="C56" t="s">
        <v>73</v>
      </c>
      <c r="D56" t="s">
        <v>78</v>
      </c>
      <c r="E56" s="32">
        <v>45721</v>
      </c>
      <c r="F56" s="5">
        <v>5</v>
      </c>
      <c r="G56" s="5">
        <v>3</v>
      </c>
      <c r="H56" s="5">
        <v>2025</v>
      </c>
      <c r="I56" s="5">
        <v>3</v>
      </c>
      <c r="J56" s="5">
        <v>2</v>
      </c>
      <c r="K56">
        <v>58</v>
      </c>
      <c r="L56">
        <v>37</v>
      </c>
      <c r="M56" s="33" t="s">
        <v>77</v>
      </c>
      <c r="N56" s="33" t="s">
        <v>77</v>
      </c>
      <c r="O56" s="33" t="s">
        <v>77</v>
      </c>
      <c r="P56" s="34">
        <v>1</v>
      </c>
      <c r="Q56" s="34">
        <v>0</v>
      </c>
      <c r="R56" s="34">
        <v>1</v>
      </c>
      <c r="S56" s="34">
        <v>1</v>
      </c>
      <c r="T56" s="5">
        <v>2</v>
      </c>
      <c r="U56" s="5">
        <v>1</v>
      </c>
      <c r="V56" s="5">
        <v>1</v>
      </c>
      <c r="W56" s="5">
        <v>2</v>
      </c>
      <c r="X56" s="5">
        <v>0</v>
      </c>
    </row>
    <row r="57" spans="1:24" ht="18.75" customHeight="1" x14ac:dyDescent="0.25">
      <c r="A57" t="s">
        <v>28</v>
      </c>
      <c r="B57" t="s">
        <v>29</v>
      </c>
      <c r="C57" t="s">
        <v>75</v>
      </c>
      <c r="D57" t="s">
        <v>76</v>
      </c>
      <c r="E57" s="32">
        <v>45721</v>
      </c>
      <c r="F57" s="5">
        <v>5</v>
      </c>
      <c r="G57" s="5">
        <v>3</v>
      </c>
      <c r="H57" s="5">
        <v>2025</v>
      </c>
      <c r="I57" s="5">
        <v>3</v>
      </c>
      <c r="J57" s="5">
        <v>0</v>
      </c>
      <c r="K57">
        <v>160</v>
      </c>
      <c r="L57">
        <v>151</v>
      </c>
      <c r="M57" s="33" t="s">
        <v>77</v>
      </c>
      <c r="N57" s="33" t="s">
        <v>77</v>
      </c>
      <c r="O57" s="33" t="s">
        <v>77</v>
      </c>
      <c r="P57" s="34">
        <v>1</v>
      </c>
      <c r="Q57" s="34">
        <v>0</v>
      </c>
      <c r="R57" s="34">
        <v>1</v>
      </c>
      <c r="S57" s="34">
        <v>1</v>
      </c>
      <c r="T57" s="5">
        <v>1</v>
      </c>
      <c r="U57" s="5">
        <v>2</v>
      </c>
      <c r="V57" s="5">
        <v>1</v>
      </c>
      <c r="W57" s="5">
        <v>2</v>
      </c>
      <c r="X57" s="5">
        <v>0</v>
      </c>
    </row>
    <row r="58" spans="1:24" ht="18.75" customHeight="1" x14ac:dyDescent="0.25">
      <c r="A58" t="s">
        <v>30</v>
      </c>
      <c r="B58" t="s">
        <v>31</v>
      </c>
      <c r="C58" t="s">
        <v>74</v>
      </c>
      <c r="D58" t="s">
        <v>79</v>
      </c>
      <c r="E58" s="32">
        <v>45721</v>
      </c>
      <c r="F58" s="5">
        <v>5</v>
      </c>
      <c r="G58" s="5">
        <v>3</v>
      </c>
      <c r="H58" s="5">
        <v>2025</v>
      </c>
      <c r="I58" s="5">
        <v>6</v>
      </c>
      <c r="J58" s="5">
        <v>0</v>
      </c>
      <c r="K58">
        <v>48</v>
      </c>
      <c r="L58">
        <v>32</v>
      </c>
      <c r="M58" s="33" t="s">
        <v>77</v>
      </c>
      <c r="N58" s="33" t="s">
        <v>77</v>
      </c>
      <c r="O58" s="33" t="s">
        <v>77</v>
      </c>
      <c r="P58" s="34">
        <v>2</v>
      </c>
      <c r="Q58" s="34">
        <v>1</v>
      </c>
      <c r="R58" s="34">
        <v>2</v>
      </c>
      <c r="S58" s="34">
        <v>1</v>
      </c>
      <c r="T58" s="5">
        <v>4</v>
      </c>
      <c r="U58" s="5">
        <v>2</v>
      </c>
      <c r="V58" s="5">
        <v>2</v>
      </c>
      <c r="W58" s="5">
        <v>3</v>
      </c>
      <c r="X58" s="5">
        <v>1</v>
      </c>
    </row>
    <row r="59" spans="1:24" ht="18.75" customHeight="1" x14ac:dyDescent="0.25">
      <c r="A59" t="s">
        <v>32</v>
      </c>
      <c r="B59" t="s">
        <v>33</v>
      </c>
      <c r="C59" t="s">
        <v>73</v>
      </c>
      <c r="D59" t="s">
        <v>78</v>
      </c>
      <c r="E59" s="32">
        <v>45721</v>
      </c>
      <c r="F59" s="5">
        <v>5</v>
      </c>
      <c r="G59" s="5">
        <v>3</v>
      </c>
      <c r="H59" s="5">
        <v>2025</v>
      </c>
      <c r="I59" s="5">
        <v>1</v>
      </c>
      <c r="J59" s="5">
        <v>1</v>
      </c>
      <c r="K59">
        <v>37</v>
      </c>
      <c r="L59">
        <v>32</v>
      </c>
      <c r="M59" s="33" t="s">
        <v>77</v>
      </c>
      <c r="N59" s="33" t="s">
        <v>77</v>
      </c>
      <c r="O59" s="33" t="s">
        <v>77</v>
      </c>
      <c r="P59" s="34">
        <v>0</v>
      </c>
      <c r="Q59" s="34">
        <v>1</v>
      </c>
      <c r="R59" s="34">
        <v>0</v>
      </c>
      <c r="S59" s="34">
        <v>0</v>
      </c>
      <c r="T59" s="5">
        <v>0</v>
      </c>
      <c r="U59" s="5">
        <v>1</v>
      </c>
      <c r="V59" s="5">
        <v>0</v>
      </c>
      <c r="W59" s="5">
        <v>1</v>
      </c>
      <c r="X59" s="5">
        <v>0</v>
      </c>
    </row>
    <row r="60" spans="1:24" ht="18.75" customHeight="1" x14ac:dyDescent="0.25">
      <c r="A60" t="s">
        <v>34</v>
      </c>
      <c r="B60" t="s">
        <v>35</v>
      </c>
      <c r="C60" t="s">
        <v>74</v>
      </c>
      <c r="D60" t="s">
        <v>79</v>
      </c>
      <c r="E60" s="32">
        <v>45721</v>
      </c>
      <c r="F60" s="5">
        <v>5</v>
      </c>
      <c r="G60" s="5">
        <v>3</v>
      </c>
      <c r="H60" s="5">
        <v>2025</v>
      </c>
      <c r="I60" s="5">
        <v>10</v>
      </c>
      <c r="J60" s="5">
        <v>1</v>
      </c>
      <c r="K60">
        <v>95</v>
      </c>
      <c r="L60">
        <v>93</v>
      </c>
      <c r="M60" s="33" t="s">
        <v>77</v>
      </c>
      <c r="N60" s="33" t="s">
        <v>77</v>
      </c>
      <c r="O60" s="33" t="s">
        <v>77</v>
      </c>
      <c r="P60" s="34">
        <v>4</v>
      </c>
      <c r="Q60" s="34">
        <v>2</v>
      </c>
      <c r="R60" s="34">
        <v>2</v>
      </c>
      <c r="S60" s="34">
        <v>2</v>
      </c>
      <c r="T60" s="5">
        <v>6</v>
      </c>
      <c r="U60" s="5">
        <v>4</v>
      </c>
      <c r="V60" s="5">
        <v>4</v>
      </c>
      <c r="W60" s="5">
        <v>5</v>
      </c>
      <c r="X60" s="5">
        <v>1</v>
      </c>
    </row>
    <row r="61" spans="1:24" ht="18.75" customHeight="1" x14ac:dyDescent="0.25">
      <c r="A61" t="s">
        <v>36</v>
      </c>
      <c r="B61" t="s">
        <v>37</v>
      </c>
      <c r="C61" t="s">
        <v>74</v>
      </c>
      <c r="D61" t="s">
        <v>79</v>
      </c>
      <c r="E61" s="32">
        <v>45721</v>
      </c>
      <c r="F61" s="5">
        <v>5</v>
      </c>
      <c r="G61" s="5">
        <v>3</v>
      </c>
      <c r="H61" s="5">
        <v>2025</v>
      </c>
      <c r="I61" s="5">
        <v>6</v>
      </c>
      <c r="J61" s="5">
        <v>1</v>
      </c>
      <c r="K61">
        <v>78</v>
      </c>
      <c r="L61">
        <v>73</v>
      </c>
      <c r="M61" s="33" t="s">
        <v>77</v>
      </c>
      <c r="N61" s="33" t="s">
        <v>77</v>
      </c>
      <c r="O61" s="33" t="s">
        <v>77</v>
      </c>
      <c r="P61" s="34">
        <v>2</v>
      </c>
      <c r="Q61" s="34">
        <v>2</v>
      </c>
      <c r="R61" s="34">
        <v>1</v>
      </c>
      <c r="S61" s="34">
        <v>1</v>
      </c>
      <c r="T61" s="5">
        <v>3</v>
      </c>
      <c r="U61" s="5">
        <v>3</v>
      </c>
      <c r="V61" s="5">
        <v>2</v>
      </c>
      <c r="W61" s="5">
        <v>4</v>
      </c>
      <c r="X61" s="5">
        <v>0</v>
      </c>
    </row>
    <row r="62" spans="1:24" ht="18.75" customHeight="1" x14ac:dyDescent="0.25">
      <c r="A62" t="s">
        <v>38</v>
      </c>
      <c r="B62" t="s">
        <v>82</v>
      </c>
      <c r="C62" t="s">
        <v>74</v>
      </c>
      <c r="D62" t="s">
        <v>80</v>
      </c>
      <c r="E62" s="32">
        <v>45721</v>
      </c>
      <c r="F62" s="5">
        <v>5</v>
      </c>
      <c r="G62" s="5">
        <v>3</v>
      </c>
      <c r="H62" s="5">
        <v>2025</v>
      </c>
      <c r="I62" s="5">
        <v>9</v>
      </c>
      <c r="J62" s="5">
        <v>0</v>
      </c>
      <c r="K62">
        <v>130</v>
      </c>
      <c r="L62">
        <v>98</v>
      </c>
      <c r="M62" s="33" t="s">
        <v>77</v>
      </c>
      <c r="N62" s="33" t="s">
        <v>77</v>
      </c>
      <c r="O62" s="33" t="s">
        <v>77</v>
      </c>
      <c r="P62" s="34">
        <v>4</v>
      </c>
      <c r="Q62" s="34">
        <v>2</v>
      </c>
      <c r="R62" s="34">
        <v>1</v>
      </c>
      <c r="S62" s="34">
        <v>2</v>
      </c>
      <c r="T62" s="5">
        <v>5</v>
      </c>
      <c r="U62" s="5">
        <v>4</v>
      </c>
      <c r="V62" s="5">
        <v>3</v>
      </c>
      <c r="W62" s="5">
        <v>5</v>
      </c>
      <c r="X62" s="5">
        <v>1</v>
      </c>
    </row>
    <row r="63" spans="1:24" ht="18.75" customHeight="1" x14ac:dyDescent="0.25">
      <c r="A63" t="s">
        <v>40</v>
      </c>
      <c r="B63" t="s">
        <v>41</v>
      </c>
      <c r="C63" t="s">
        <v>74</v>
      </c>
      <c r="D63" t="s">
        <v>80</v>
      </c>
      <c r="E63" s="32">
        <v>45721</v>
      </c>
      <c r="F63" s="5">
        <v>5</v>
      </c>
      <c r="G63" s="5">
        <v>3</v>
      </c>
      <c r="H63" s="5">
        <v>2025</v>
      </c>
      <c r="I63" s="5">
        <v>4</v>
      </c>
      <c r="J63" s="5">
        <v>0</v>
      </c>
      <c r="K63">
        <v>129</v>
      </c>
      <c r="L63">
        <v>74</v>
      </c>
      <c r="M63" s="33" t="s">
        <v>77</v>
      </c>
      <c r="N63" s="33" t="s">
        <v>77</v>
      </c>
      <c r="O63" s="33" t="s">
        <v>77</v>
      </c>
      <c r="P63" s="34">
        <v>1</v>
      </c>
      <c r="Q63" s="34">
        <v>1</v>
      </c>
      <c r="R63" s="34">
        <v>1</v>
      </c>
      <c r="S63" s="34">
        <v>1</v>
      </c>
      <c r="T63" s="5">
        <v>2</v>
      </c>
      <c r="U63" s="5">
        <v>2</v>
      </c>
      <c r="V63" s="5">
        <v>1</v>
      </c>
      <c r="W63" s="5">
        <v>2</v>
      </c>
      <c r="X63" s="5">
        <v>1</v>
      </c>
    </row>
    <row r="64" spans="1:24" ht="18.75" customHeight="1" x14ac:dyDescent="0.25">
      <c r="A64" t="s">
        <v>42</v>
      </c>
      <c r="B64" t="s">
        <v>43</v>
      </c>
      <c r="C64" t="s">
        <v>73</v>
      </c>
      <c r="D64" t="s">
        <v>78</v>
      </c>
      <c r="E64" s="32">
        <v>45721</v>
      </c>
      <c r="F64" s="5">
        <v>5</v>
      </c>
      <c r="G64" s="5">
        <v>3</v>
      </c>
      <c r="H64" s="5">
        <v>2025</v>
      </c>
      <c r="I64" s="5">
        <v>5</v>
      </c>
      <c r="J64" s="5">
        <v>2</v>
      </c>
      <c r="K64">
        <v>197</v>
      </c>
      <c r="L64">
        <v>165</v>
      </c>
      <c r="M64" s="33" t="s">
        <v>77</v>
      </c>
      <c r="N64" s="33" t="s">
        <v>77</v>
      </c>
      <c r="O64" s="33" t="s">
        <v>77</v>
      </c>
      <c r="P64" s="34">
        <v>2</v>
      </c>
      <c r="Q64" s="34">
        <v>1</v>
      </c>
      <c r="R64" s="34">
        <v>1</v>
      </c>
      <c r="S64" s="34">
        <v>1</v>
      </c>
      <c r="T64" s="5">
        <v>2</v>
      </c>
      <c r="U64" s="5">
        <v>3</v>
      </c>
      <c r="V64" s="5">
        <v>2</v>
      </c>
      <c r="W64" s="5">
        <v>3</v>
      </c>
      <c r="X64" s="5">
        <v>0</v>
      </c>
    </row>
    <row r="65" spans="1:24" ht="18.75" customHeight="1" x14ac:dyDescent="0.25">
      <c r="A65" t="s">
        <v>44</v>
      </c>
      <c r="B65" t="s">
        <v>45</v>
      </c>
      <c r="C65" t="s">
        <v>74</v>
      </c>
      <c r="D65" t="s">
        <v>80</v>
      </c>
      <c r="E65" s="32">
        <v>45721</v>
      </c>
      <c r="F65" s="5">
        <v>5</v>
      </c>
      <c r="G65" s="5">
        <v>3</v>
      </c>
      <c r="H65" s="5">
        <v>2025</v>
      </c>
      <c r="I65" s="5">
        <v>3</v>
      </c>
      <c r="J65" s="5">
        <v>1</v>
      </c>
      <c r="K65">
        <v>183</v>
      </c>
      <c r="L65">
        <v>170</v>
      </c>
      <c r="M65" s="33" t="s">
        <v>77</v>
      </c>
      <c r="N65" s="33" t="s">
        <v>77</v>
      </c>
      <c r="O65" s="33" t="s">
        <v>77</v>
      </c>
      <c r="P65" s="34">
        <v>1</v>
      </c>
      <c r="Q65" s="34">
        <v>1</v>
      </c>
      <c r="R65" s="34">
        <v>1</v>
      </c>
      <c r="S65" s="34">
        <v>0</v>
      </c>
      <c r="T65" s="5">
        <v>1</v>
      </c>
      <c r="U65" s="5">
        <v>2</v>
      </c>
      <c r="V65" s="5">
        <v>1</v>
      </c>
      <c r="W65" s="5">
        <v>2</v>
      </c>
      <c r="X65" s="5">
        <v>0</v>
      </c>
    </row>
    <row r="66" spans="1:24" ht="18.75" customHeight="1" x14ac:dyDescent="0.25">
      <c r="A66" t="s">
        <v>46</v>
      </c>
      <c r="B66" t="s">
        <v>47</v>
      </c>
      <c r="C66" t="s">
        <v>73</v>
      </c>
      <c r="D66" t="s">
        <v>76</v>
      </c>
      <c r="E66" s="32">
        <v>45721</v>
      </c>
      <c r="F66" s="5">
        <v>5</v>
      </c>
      <c r="G66" s="5">
        <v>3</v>
      </c>
      <c r="H66" s="5">
        <v>2025</v>
      </c>
      <c r="I66" s="5">
        <v>9</v>
      </c>
      <c r="J66" s="5">
        <v>0</v>
      </c>
      <c r="K66">
        <v>179</v>
      </c>
      <c r="L66">
        <v>107</v>
      </c>
      <c r="M66" s="33" t="s">
        <v>77</v>
      </c>
      <c r="N66" s="33" t="s">
        <v>77</v>
      </c>
      <c r="O66" s="33" t="s">
        <v>77</v>
      </c>
      <c r="P66" s="34">
        <v>3</v>
      </c>
      <c r="Q66" s="34">
        <v>2</v>
      </c>
      <c r="R66" s="34">
        <v>2</v>
      </c>
      <c r="S66" s="34">
        <v>2</v>
      </c>
      <c r="T66" s="5">
        <v>4</v>
      </c>
      <c r="U66" s="5">
        <v>5</v>
      </c>
      <c r="V66" s="5">
        <v>3</v>
      </c>
      <c r="W66" s="5">
        <v>5</v>
      </c>
      <c r="X66" s="5">
        <v>1</v>
      </c>
    </row>
    <row r="67" spans="1:24" ht="18.75" customHeight="1" x14ac:dyDescent="0.25">
      <c r="A67" s="35" t="s">
        <v>22</v>
      </c>
      <c r="B67" s="35" t="s">
        <v>23</v>
      </c>
      <c r="C67" t="s">
        <v>75</v>
      </c>
      <c r="D67" t="s">
        <v>78</v>
      </c>
      <c r="E67" s="32">
        <v>45722</v>
      </c>
      <c r="F67" s="5">
        <v>6</v>
      </c>
      <c r="G67" s="5">
        <v>3</v>
      </c>
      <c r="H67" s="5">
        <v>2025</v>
      </c>
      <c r="I67" s="5">
        <v>1</v>
      </c>
      <c r="J67" s="5">
        <v>1</v>
      </c>
      <c r="K67">
        <v>93</v>
      </c>
      <c r="L67">
        <v>85</v>
      </c>
      <c r="M67" s="33" t="s">
        <v>77</v>
      </c>
      <c r="N67" s="33" t="s">
        <v>77</v>
      </c>
      <c r="O67" s="33" t="s">
        <v>77</v>
      </c>
      <c r="P67" s="34">
        <v>0</v>
      </c>
      <c r="Q67" s="34">
        <v>1</v>
      </c>
      <c r="R67" s="34">
        <v>0</v>
      </c>
      <c r="S67" s="34">
        <v>0</v>
      </c>
      <c r="T67" s="5">
        <v>0</v>
      </c>
      <c r="U67" s="5">
        <v>1</v>
      </c>
      <c r="V67" s="5">
        <v>0</v>
      </c>
      <c r="W67" s="5">
        <v>1</v>
      </c>
      <c r="X67" s="5">
        <v>0</v>
      </c>
    </row>
    <row r="68" spans="1:24" ht="18.75" customHeight="1" x14ac:dyDescent="0.25">
      <c r="A68" t="s">
        <v>24</v>
      </c>
      <c r="B68" t="s">
        <v>25</v>
      </c>
      <c r="C68" t="s">
        <v>74</v>
      </c>
      <c r="D68" t="s">
        <v>78</v>
      </c>
      <c r="E68" s="32">
        <v>45722</v>
      </c>
      <c r="F68" s="5">
        <v>6</v>
      </c>
      <c r="G68" s="5">
        <v>3</v>
      </c>
      <c r="H68" s="5">
        <v>2025</v>
      </c>
      <c r="I68" s="5">
        <v>10</v>
      </c>
      <c r="J68" s="5">
        <v>0</v>
      </c>
      <c r="K68">
        <v>99</v>
      </c>
      <c r="L68">
        <v>69</v>
      </c>
      <c r="M68" s="33" t="s">
        <v>77</v>
      </c>
      <c r="N68" s="33" t="s">
        <v>77</v>
      </c>
      <c r="O68" s="33" t="s">
        <v>77</v>
      </c>
      <c r="P68" s="34">
        <v>4</v>
      </c>
      <c r="Q68" s="34">
        <v>2</v>
      </c>
      <c r="R68" s="34">
        <v>2</v>
      </c>
      <c r="S68" s="34">
        <v>2</v>
      </c>
      <c r="T68" s="5">
        <v>5</v>
      </c>
      <c r="U68" s="5">
        <v>5</v>
      </c>
      <c r="V68" s="5">
        <v>3</v>
      </c>
      <c r="W68" s="5">
        <v>6</v>
      </c>
      <c r="X68" s="5">
        <v>1</v>
      </c>
    </row>
    <row r="69" spans="1:24" ht="18.75" customHeight="1" x14ac:dyDescent="0.25">
      <c r="A69" t="s">
        <v>26</v>
      </c>
      <c r="B69" t="s">
        <v>27</v>
      </c>
      <c r="C69" t="s">
        <v>73</v>
      </c>
      <c r="D69" t="s">
        <v>78</v>
      </c>
      <c r="E69" s="32">
        <v>45722</v>
      </c>
      <c r="F69" s="5">
        <v>6</v>
      </c>
      <c r="G69" s="5">
        <v>3</v>
      </c>
      <c r="H69" s="5">
        <v>2025</v>
      </c>
      <c r="I69" s="5">
        <v>8</v>
      </c>
      <c r="J69" s="5">
        <v>1</v>
      </c>
      <c r="K69">
        <v>108</v>
      </c>
      <c r="L69">
        <v>71</v>
      </c>
      <c r="M69" s="33" t="s">
        <v>77</v>
      </c>
      <c r="N69" s="33" t="s">
        <v>77</v>
      </c>
      <c r="O69" s="33" t="s">
        <v>77</v>
      </c>
      <c r="P69" s="34">
        <v>4</v>
      </c>
      <c r="Q69" s="34">
        <v>0</v>
      </c>
      <c r="R69" s="34">
        <v>2</v>
      </c>
      <c r="S69" s="34">
        <v>2</v>
      </c>
      <c r="T69" s="5">
        <v>3</v>
      </c>
      <c r="U69" s="5">
        <v>5</v>
      </c>
      <c r="V69" s="5">
        <v>2</v>
      </c>
      <c r="W69" s="5">
        <v>5</v>
      </c>
      <c r="X69" s="5">
        <v>1</v>
      </c>
    </row>
    <row r="70" spans="1:24" ht="18.75" customHeight="1" x14ac:dyDescent="0.25">
      <c r="A70" t="s">
        <v>28</v>
      </c>
      <c r="B70" t="s">
        <v>29</v>
      </c>
      <c r="C70" t="s">
        <v>75</v>
      </c>
      <c r="D70" t="s">
        <v>76</v>
      </c>
      <c r="E70" s="32">
        <v>45722</v>
      </c>
      <c r="F70" s="5">
        <v>6</v>
      </c>
      <c r="G70" s="5">
        <v>3</v>
      </c>
      <c r="H70" s="5">
        <v>2025</v>
      </c>
      <c r="I70" s="5">
        <v>9</v>
      </c>
      <c r="J70" s="5">
        <v>1</v>
      </c>
      <c r="K70">
        <v>198</v>
      </c>
      <c r="L70">
        <v>175</v>
      </c>
      <c r="M70" s="33" t="s">
        <v>77</v>
      </c>
      <c r="N70" s="33" t="s">
        <v>77</v>
      </c>
      <c r="O70" s="33" t="s">
        <v>77</v>
      </c>
      <c r="P70" s="34">
        <v>4</v>
      </c>
      <c r="Q70" s="34">
        <v>2</v>
      </c>
      <c r="R70" s="34">
        <v>2</v>
      </c>
      <c r="S70" s="34">
        <v>1</v>
      </c>
      <c r="T70" s="5">
        <v>3</v>
      </c>
      <c r="U70" s="5">
        <v>6</v>
      </c>
      <c r="V70" s="5">
        <v>3</v>
      </c>
      <c r="W70" s="5">
        <v>6</v>
      </c>
      <c r="X70" s="5">
        <v>0</v>
      </c>
    </row>
    <row r="71" spans="1:24" ht="18.75" customHeight="1" x14ac:dyDescent="0.25">
      <c r="A71" t="s">
        <v>30</v>
      </c>
      <c r="B71" t="s">
        <v>31</v>
      </c>
      <c r="C71" t="s">
        <v>74</v>
      </c>
      <c r="D71" t="s">
        <v>79</v>
      </c>
      <c r="E71" s="32">
        <v>45722</v>
      </c>
      <c r="F71" s="5">
        <v>6</v>
      </c>
      <c r="G71" s="5">
        <v>3</v>
      </c>
      <c r="H71" s="5">
        <v>2025</v>
      </c>
      <c r="I71" s="5">
        <v>3</v>
      </c>
      <c r="J71" s="5">
        <v>2</v>
      </c>
      <c r="K71">
        <v>172</v>
      </c>
      <c r="L71">
        <v>125</v>
      </c>
      <c r="M71" s="33" t="s">
        <v>77</v>
      </c>
      <c r="N71" s="33" t="s">
        <v>77</v>
      </c>
      <c r="O71" s="33" t="s">
        <v>77</v>
      </c>
      <c r="P71" s="34">
        <v>1</v>
      </c>
      <c r="Q71" s="34">
        <v>1</v>
      </c>
      <c r="R71" s="34">
        <v>1</v>
      </c>
      <c r="S71" s="34">
        <v>0</v>
      </c>
      <c r="T71" s="5">
        <v>1</v>
      </c>
      <c r="U71" s="5">
        <v>2</v>
      </c>
      <c r="V71" s="5">
        <v>1</v>
      </c>
      <c r="W71" s="5">
        <v>2</v>
      </c>
      <c r="X71" s="5">
        <v>0</v>
      </c>
    </row>
    <row r="72" spans="1:24" ht="18.75" customHeight="1" x14ac:dyDescent="0.25">
      <c r="A72" t="s">
        <v>32</v>
      </c>
      <c r="B72" t="s">
        <v>33</v>
      </c>
      <c r="C72" t="s">
        <v>73</v>
      </c>
      <c r="D72" t="s">
        <v>78</v>
      </c>
      <c r="E72" s="32">
        <v>45722</v>
      </c>
      <c r="F72" s="5">
        <v>6</v>
      </c>
      <c r="G72" s="5">
        <v>3</v>
      </c>
      <c r="H72" s="5">
        <v>2025</v>
      </c>
      <c r="I72" s="5">
        <v>8</v>
      </c>
      <c r="J72" s="5">
        <v>1</v>
      </c>
      <c r="K72">
        <v>153</v>
      </c>
      <c r="L72">
        <v>93</v>
      </c>
      <c r="M72" s="33" t="s">
        <v>77</v>
      </c>
      <c r="N72" s="33" t="s">
        <v>77</v>
      </c>
      <c r="O72" s="33" t="s">
        <v>77</v>
      </c>
      <c r="P72" s="34">
        <v>3</v>
      </c>
      <c r="Q72" s="34">
        <v>1</v>
      </c>
      <c r="R72" s="34">
        <v>2</v>
      </c>
      <c r="S72" s="34">
        <v>2</v>
      </c>
      <c r="T72" s="5">
        <v>3</v>
      </c>
      <c r="U72" s="5">
        <v>5</v>
      </c>
      <c r="V72" s="5">
        <v>3</v>
      </c>
      <c r="W72" s="5">
        <v>4</v>
      </c>
      <c r="X72" s="5">
        <v>1</v>
      </c>
    </row>
    <row r="73" spans="1:24" ht="18.75" customHeight="1" x14ac:dyDescent="0.25">
      <c r="A73" t="s">
        <v>34</v>
      </c>
      <c r="B73" t="s">
        <v>35</v>
      </c>
      <c r="C73" t="s">
        <v>74</v>
      </c>
      <c r="D73" t="s">
        <v>79</v>
      </c>
      <c r="E73" s="32">
        <v>45722</v>
      </c>
      <c r="F73" s="5">
        <v>6</v>
      </c>
      <c r="G73" s="5">
        <v>3</v>
      </c>
      <c r="H73" s="5">
        <v>2025</v>
      </c>
      <c r="I73" s="5">
        <v>1</v>
      </c>
      <c r="J73" s="5">
        <v>2</v>
      </c>
      <c r="K73">
        <v>123</v>
      </c>
      <c r="L73">
        <v>110</v>
      </c>
      <c r="M73" s="33" t="s">
        <v>77</v>
      </c>
      <c r="N73" s="33" t="s">
        <v>77</v>
      </c>
      <c r="O73" s="33" t="s">
        <v>77</v>
      </c>
      <c r="P73" s="34">
        <v>0</v>
      </c>
      <c r="Q73" s="34">
        <v>1</v>
      </c>
      <c r="R73" s="34">
        <v>0</v>
      </c>
      <c r="S73" s="34">
        <v>0</v>
      </c>
      <c r="T73" s="5">
        <v>1</v>
      </c>
      <c r="U73" s="5">
        <v>0</v>
      </c>
      <c r="V73" s="5">
        <v>0</v>
      </c>
      <c r="W73" s="5">
        <v>1</v>
      </c>
      <c r="X73" s="5">
        <v>0</v>
      </c>
    </row>
    <row r="74" spans="1:24" ht="18.75" customHeight="1" x14ac:dyDescent="0.25">
      <c r="A74" t="s">
        <v>36</v>
      </c>
      <c r="B74" t="s">
        <v>37</v>
      </c>
      <c r="C74" t="s">
        <v>74</v>
      </c>
      <c r="D74" t="s">
        <v>79</v>
      </c>
      <c r="E74" s="32">
        <v>45722</v>
      </c>
      <c r="F74" s="5">
        <v>6</v>
      </c>
      <c r="G74" s="5">
        <v>3</v>
      </c>
      <c r="H74" s="5">
        <v>2025</v>
      </c>
      <c r="I74" s="5">
        <v>10</v>
      </c>
      <c r="J74" s="5">
        <v>2</v>
      </c>
      <c r="K74">
        <v>90</v>
      </c>
      <c r="L74">
        <v>67</v>
      </c>
      <c r="M74" s="33" t="s">
        <v>77</v>
      </c>
      <c r="N74" s="33" t="s">
        <v>77</v>
      </c>
      <c r="O74" s="33" t="s">
        <v>77</v>
      </c>
      <c r="P74" s="34">
        <v>4</v>
      </c>
      <c r="Q74" s="34">
        <v>2</v>
      </c>
      <c r="R74" s="34">
        <v>2</v>
      </c>
      <c r="S74" s="34">
        <v>2</v>
      </c>
      <c r="T74" s="5">
        <v>5</v>
      </c>
      <c r="U74" s="5">
        <v>5</v>
      </c>
      <c r="V74" s="5">
        <v>4</v>
      </c>
      <c r="W74" s="5">
        <v>5</v>
      </c>
      <c r="X74" s="5">
        <v>1</v>
      </c>
    </row>
    <row r="75" spans="1:24" ht="18.75" customHeight="1" x14ac:dyDescent="0.25">
      <c r="A75" t="s">
        <v>38</v>
      </c>
      <c r="B75" t="s">
        <v>82</v>
      </c>
      <c r="C75" t="s">
        <v>74</v>
      </c>
      <c r="D75" t="s">
        <v>80</v>
      </c>
      <c r="E75" s="32">
        <v>45722</v>
      </c>
      <c r="F75" s="5">
        <v>6</v>
      </c>
      <c r="G75" s="5">
        <v>3</v>
      </c>
      <c r="H75" s="5">
        <v>2025</v>
      </c>
      <c r="I75" s="5">
        <v>3</v>
      </c>
      <c r="J75" s="5">
        <v>1</v>
      </c>
      <c r="K75">
        <v>180</v>
      </c>
      <c r="L75">
        <v>93</v>
      </c>
      <c r="M75" s="33" t="s">
        <v>77</v>
      </c>
      <c r="N75" s="33" t="s">
        <v>77</v>
      </c>
      <c r="O75" s="33" t="s">
        <v>77</v>
      </c>
      <c r="P75" s="34">
        <v>1</v>
      </c>
      <c r="Q75" s="34">
        <v>1</v>
      </c>
      <c r="R75" s="34">
        <v>0</v>
      </c>
      <c r="S75" s="34">
        <v>1</v>
      </c>
      <c r="T75" s="5">
        <v>1</v>
      </c>
      <c r="U75" s="5">
        <v>2</v>
      </c>
      <c r="V75" s="5">
        <v>1</v>
      </c>
      <c r="W75" s="5">
        <v>2</v>
      </c>
      <c r="X75" s="5">
        <v>0</v>
      </c>
    </row>
    <row r="76" spans="1:24" ht="18.75" customHeight="1" x14ac:dyDescent="0.25">
      <c r="A76" t="s">
        <v>40</v>
      </c>
      <c r="B76" t="s">
        <v>41</v>
      </c>
      <c r="C76" t="s">
        <v>74</v>
      </c>
      <c r="D76" t="s">
        <v>80</v>
      </c>
      <c r="E76" s="32">
        <v>45722</v>
      </c>
      <c r="F76" s="5">
        <v>6</v>
      </c>
      <c r="G76" s="5">
        <v>3</v>
      </c>
      <c r="H76" s="5">
        <v>2025</v>
      </c>
      <c r="I76" s="5">
        <v>9</v>
      </c>
      <c r="J76" s="5">
        <v>2</v>
      </c>
      <c r="K76">
        <v>68</v>
      </c>
      <c r="L76">
        <v>55</v>
      </c>
      <c r="M76" s="33" t="s">
        <v>77</v>
      </c>
      <c r="N76" s="33" t="s">
        <v>77</v>
      </c>
      <c r="O76" s="33" t="s">
        <v>77</v>
      </c>
      <c r="P76" s="34">
        <v>3</v>
      </c>
      <c r="Q76" s="34">
        <v>3</v>
      </c>
      <c r="R76" s="34">
        <v>2</v>
      </c>
      <c r="S76" s="34">
        <v>1</v>
      </c>
      <c r="T76" s="5">
        <v>3</v>
      </c>
      <c r="U76" s="5">
        <v>6</v>
      </c>
      <c r="V76" s="5">
        <v>3</v>
      </c>
      <c r="W76" s="5">
        <v>5</v>
      </c>
      <c r="X76" s="5">
        <v>1</v>
      </c>
    </row>
    <row r="77" spans="1:24" ht="18.75" customHeight="1" x14ac:dyDescent="0.25">
      <c r="A77" t="s">
        <v>42</v>
      </c>
      <c r="B77" t="s">
        <v>43</v>
      </c>
      <c r="C77" t="s">
        <v>73</v>
      </c>
      <c r="D77" t="s">
        <v>78</v>
      </c>
      <c r="E77" s="32">
        <v>45722</v>
      </c>
      <c r="F77" s="5">
        <v>6</v>
      </c>
      <c r="G77" s="5">
        <v>3</v>
      </c>
      <c r="H77" s="5">
        <v>2025</v>
      </c>
      <c r="I77" s="5">
        <v>5</v>
      </c>
      <c r="J77" s="5">
        <v>1</v>
      </c>
      <c r="K77">
        <v>72</v>
      </c>
      <c r="L77">
        <v>69</v>
      </c>
      <c r="M77" s="33" t="s">
        <v>77</v>
      </c>
      <c r="N77" s="33" t="s">
        <v>77</v>
      </c>
      <c r="O77" s="33" t="s">
        <v>77</v>
      </c>
      <c r="P77" s="34">
        <v>2</v>
      </c>
      <c r="Q77" s="34">
        <v>1</v>
      </c>
      <c r="R77" s="34">
        <v>1</v>
      </c>
      <c r="S77" s="34">
        <v>1</v>
      </c>
      <c r="T77" s="5">
        <v>3</v>
      </c>
      <c r="U77" s="5">
        <v>2</v>
      </c>
      <c r="V77" s="5">
        <v>1</v>
      </c>
      <c r="W77" s="5">
        <v>3</v>
      </c>
      <c r="X77" s="5">
        <v>1</v>
      </c>
    </row>
    <row r="78" spans="1:24" ht="18.75" customHeight="1" x14ac:dyDescent="0.25">
      <c r="A78" t="s">
        <v>44</v>
      </c>
      <c r="B78" t="s">
        <v>45</v>
      </c>
      <c r="C78" t="s">
        <v>74</v>
      </c>
      <c r="D78" t="s">
        <v>80</v>
      </c>
      <c r="E78" s="32">
        <v>45722</v>
      </c>
      <c r="F78" s="5">
        <v>6</v>
      </c>
      <c r="G78" s="5">
        <v>3</v>
      </c>
      <c r="H78" s="5">
        <v>2025</v>
      </c>
      <c r="I78" s="5">
        <v>4</v>
      </c>
      <c r="J78" s="5">
        <v>1</v>
      </c>
      <c r="K78">
        <v>99</v>
      </c>
      <c r="L78">
        <v>84</v>
      </c>
      <c r="M78" s="33" t="s">
        <v>77</v>
      </c>
      <c r="N78" s="33" t="s">
        <v>77</v>
      </c>
      <c r="O78" s="33" t="s">
        <v>77</v>
      </c>
      <c r="P78" s="34">
        <v>2</v>
      </c>
      <c r="Q78" s="34">
        <v>0</v>
      </c>
      <c r="R78" s="34">
        <v>1</v>
      </c>
      <c r="S78" s="34">
        <v>1</v>
      </c>
      <c r="T78" s="5">
        <v>2</v>
      </c>
      <c r="U78" s="5">
        <v>2</v>
      </c>
      <c r="V78" s="5">
        <v>2</v>
      </c>
      <c r="W78" s="5">
        <v>2</v>
      </c>
      <c r="X78" s="5">
        <v>0</v>
      </c>
    </row>
    <row r="79" spans="1:24" ht="18.75" customHeight="1" x14ac:dyDescent="0.25">
      <c r="A79" t="s">
        <v>46</v>
      </c>
      <c r="B79" t="s">
        <v>47</v>
      </c>
      <c r="C79" t="s">
        <v>73</v>
      </c>
      <c r="D79" t="s">
        <v>76</v>
      </c>
      <c r="E79" s="32">
        <v>45722</v>
      </c>
      <c r="F79" s="5">
        <v>6</v>
      </c>
      <c r="G79" s="5">
        <v>3</v>
      </c>
      <c r="H79" s="5">
        <v>2025</v>
      </c>
      <c r="I79" s="5">
        <v>3</v>
      </c>
      <c r="J79" s="5">
        <v>2</v>
      </c>
      <c r="K79">
        <v>135</v>
      </c>
      <c r="L79">
        <v>73</v>
      </c>
      <c r="M79" s="33" t="s">
        <v>77</v>
      </c>
      <c r="N79" s="33" t="s">
        <v>77</v>
      </c>
      <c r="O79" s="33" t="s">
        <v>77</v>
      </c>
      <c r="P79" s="34">
        <v>1</v>
      </c>
      <c r="Q79" s="34">
        <v>1</v>
      </c>
      <c r="R79" s="34">
        <v>1</v>
      </c>
      <c r="S79" s="34">
        <v>0</v>
      </c>
      <c r="T79" s="5">
        <v>1</v>
      </c>
      <c r="U79" s="5">
        <v>2</v>
      </c>
      <c r="V79" s="5">
        <v>1</v>
      </c>
      <c r="W79" s="5">
        <v>2</v>
      </c>
      <c r="X79" s="5">
        <v>0</v>
      </c>
    </row>
    <row r="80" spans="1:24" ht="18.75" customHeight="1" x14ac:dyDescent="0.25">
      <c r="A80" s="35" t="s">
        <v>22</v>
      </c>
      <c r="B80" s="35" t="s">
        <v>23</v>
      </c>
      <c r="C80" t="s">
        <v>75</v>
      </c>
      <c r="D80" t="s">
        <v>78</v>
      </c>
      <c r="E80" s="32">
        <v>45723</v>
      </c>
      <c r="F80" s="5">
        <v>7</v>
      </c>
      <c r="G80" s="5">
        <v>3</v>
      </c>
      <c r="H80" s="5">
        <v>2025</v>
      </c>
      <c r="I80" s="5">
        <v>4</v>
      </c>
      <c r="J80" s="5">
        <v>1</v>
      </c>
      <c r="K80">
        <v>104</v>
      </c>
      <c r="L80">
        <v>104</v>
      </c>
      <c r="M80" s="33" t="s">
        <v>77</v>
      </c>
      <c r="N80" s="33" t="s">
        <v>77</v>
      </c>
      <c r="O80" s="33" t="s">
        <v>77</v>
      </c>
      <c r="P80" s="34">
        <v>2</v>
      </c>
      <c r="Q80" s="34">
        <v>0</v>
      </c>
      <c r="R80" s="34">
        <v>1</v>
      </c>
      <c r="S80" s="34">
        <v>1</v>
      </c>
      <c r="T80" s="5">
        <v>2</v>
      </c>
      <c r="U80" s="5">
        <v>2</v>
      </c>
      <c r="V80" s="5">
        <v>1</v>
      </c>
      <c r="W80" s="5">
        <v>3</v>
      </c>
      <c r="X80" s="5">
        <v>0</v>
      </c>
    </row>
    <row r="81" spans="1:24" ht="18.75" customHeight="1" x14ac:dyDescent="0.25">
      <c r="A81" t="s">
        <v>24</v>
      </c>
      <c r="B81" t="s">
        <v>25</v>
      </c>
      <c r="C81" t="s">
        <v>74</v>
      </c>
      <c r="D81" t="s">
        <v>78</v>
      </c>
      <c r="E81" s="32">
        <v>45723</v>
      </c>
      <c r="F81" s="5">
        <v>7</v>
      </c>
      <c r="G81" s="5">
        <v>3</v>
      </c>
      <c r="H81" s="5">
        <v>2025</v>
      </c>
      <c r="I81" s="5">
        <v>6</v>
      </c>
      <c r="J81" s="5">
        <v>1</v>
      </c>
      <c r="K81">
        <v>77</v>
      </c>
      <c r="L81">
        <v>70</v>
      </c>
      <c r="M81" s="33" t="s">
        <v>77</v>
      </c>
      <c r="N81" s="33" t="s">
        <v>77</v>
      </c>
      <c r="O81" s="33" t="s">
        <v>77</v>
      </c>
      <c r="P81" s="34">
        <v>2</v>
      </c>
      <c r="Q81" s="34">
        <v>1</v>
      </c>
      <c r="R81" s="34">
        <v>1</v>
      </c>
      <c r="S81" s="34">
        <v>2</v>
      </c>
      <c r="T81" s="5">
        <v>4</v>
      </c>
      <c r="U81" s="5">
        <v>2</v>
      </c>
      <c r="V81" s="5">
        <v>3</v>
      </c>
      <c r="W81" s="5">
        <v>3</v>
      </c>
      <c r="X81" s="5">
        <v>0</v>
      </c>
    </row>
    <row r="82" spans="1:24" ht="18.75" customHeight="1" x14ac:dyDescent="0.25">
      <c r="A82" t="s">
        <v>26</v>
      </c>
      <c r="B82" t="s">
        <v>27</v>
      </c>
      <c r="C82" t="s">
        <v>73</v>
      </c>
      <c r="D82" t="s">
        <v>78</v>
      </c>
      <c r="E82" s="32">
        <v>45723</v>
      </c>
      <c r="F82" s="5">
        <v>7</v>
      </c>
      <c r="G82" s="5">
        <v>3</v>
      </c>
      <c r="H82" s="5">
        <v>2025</v>
      </c>
      <c r="I82" s="5">
        <v>7</v>
      </c>
      <c r="J82" s="5">
        <v>2</v>
      </c>
      <c r="K82">
        <v>129</v>
      </c>
      <c r="L82">
        <v>90</v>
      </c>
      <c r="M82" s="33" t="s">
        <v>77</v>
      </c>
      <c r="N82" s="33" t="s">
        <v>77</v>
      </c>
      <c r="O82" s="33" t="s">
        <v>77</v>
      </c>
      <c r="P82" s="34">
        <v>3</v>
      </c>
      <c r="Q82" s="34">
        <v>2</v>
      </c>
      <c r="R82" s="34">
        <v>1</v>
      </c>
      <c r="S82" s="34">
        <v>1</v>
      </c>
      <c r="T82" s="5">
        <v>4</v>
      </c>
      <c r="U82" s="5">
        <v>3</v>
      </c>
      <c r="V82" s="5">
        <v>2</v>
      </c>
      <c r="W82" s="5">
        <v>4</v>
      </c>
      <c r="X82" s="5">
        <v>1</v>
      </c>
    </row>
    <row r="83" spans="1:24" ht="18.75" customHeight="1" x14ac:dyDescent="0.25">
      <c r="A83" t="s">
        <v>28</v>
      </c>
      <c r="B83" t="s">
        <v>29</v>
      </c>
      <c r="C83" t="s">
        <v>75</v>
      </c>
      <c r="D83" t="s">
        <v>76</v>
      </c>
      <c r="E83" s="32">
        <v>45723</v>
      </c>
      <c r="F83" s="5">
        <v>7</v>
      </c>
      <c r="G83" s="5">
        <v>3</v>
      </c>
      <c r="H83" s="5">
        <v>2025</v>
      </c>
      <c r="I83" s="5">
        <v>10</v>
      </c>
      <c r="J83" s="5">
        <v>0</v>
      </c>
      <c r="K83">
        <v>140</v>
      </c>
      <c r="L83">
        <v>108</v>
      </c>
      <c r="M83" s="33" t="s">
        <v>77</v>
      </c>
      <c r="N83" s="33" t="s">
        <v>77</v>
      </c>
      <c r="O83" s="33" t="s">
        <v>77</v>
      </c>
      <c r="P83" s="34">
        <v>4</v>
      </c>
      <c r="Q83" s="34">
        <v>2</v>
      </c>
      <c r="R83" s="34">
        <v>2</v>
      </c>
      <c r="S83" s="34">
        <v>2</v>
      </c>
      <c r="T83" s="5">
        <v>5</v>
      </c>
      <c r="U83" s="5">
        <v>5</v>
      </c>
      <c r="V83" s="5">
        <v>3</v>
      </c>
      <c r="W83" s="5">
        <v>6</v>
      </c>
      <c r="X83" s="5">
        <v>1</v>
      </c>
    </row>
    <row r="84" spans="1:24" ht="18.75" customHeight="1" x14ac:dyDescent="0.25">
      <c r="A84" t="s">
        <v>30</v>
      </c>
      <c r="B84" t="s">
        <v>31</v>
      </c>
      <c r="C84" t="s">
        <v>74</v>
      </c>
      <c r="D84" t="s">
        <v>79</v>
      </c>
      <c r="E84" s="32">
        <v>45723</v>
      </c>
      <c r="F84" s="5">
        <v>7</v>
      </c>
      <c r="G84" s="5">
        <v>3</v>
      </c>
      <c r="H84" s="5">
        <v>2025</v>
      </c>
      <c r="I84" s="5">
        <v>10</v>
      </c>
      <c r="J84" s="5">
        <v>1</v>
      </c>
      <c r="K84">
        <v>96</v>
      </c>
      <c r="L84">
        <v>53</v>
      </c>
      <c r="M84" s="33" t="s">
        <v>77</v>
      </c>
      <c r="N84" s="33" t="s">
        <v>77</v>
      </c>
      <c r="O84" s="33" t="s">
        <v>77</v>
      </c>
      <c r="P84" s="34">
        <v>4</v>
      </c>
      <c r="Q84" s="34">
        <v>2</v>
      </c>
      <c r="R84" s="34">
        <v>2</v>
      </c>
      <c r="S84" s="34">
        <v>2</v>
      </c>
      <c r="T84" s="5">
        <v>4</v>
      </c>
      <c r="U84" s="5">
        <v>6</v>
      </c>
      <c r="V84" s="5">
        <v>4</v>
      </c>
      <c r="W84" s="5">
        <v>5</v>
      </c>
      <c r="X84" s="5">
        <v>1</v>
      </c>
    </row>
    <row r="85" spans="1:24" ht="18.75" customHeight="1" x14ac:dyDescent="0.25">
      <c r="A85" t="s">
        <v>32</v>
      </c>
      <c r="B85" t="s">
        <v>33</v>
      </c>
      <c r="C85" t="s">
        <v>73</v>
      </c>
      <c r="D85" t="s">
        <v>78</v>
      </c>
      <c r="E85" s="32">
        <v>45723</v>
      </c>
      <c r="F85" s="5">
        <v>7</v>
      </c>
      <c r="G85" s="5">
        <v>3</v>
      </c>
      <c r="H85" s="5">
        <v>2025</v>
      </c>
      <c r="I85" s="5">
        <v>3</v>
      </c>
      <c r="J85" s="5">
        <v>1</v>
      </c>
      <c r="K85">
        <v>180</v>
      </c>
      <c r="L85">
        <v>109</v>
      </c>
      <c r="M85" s="33" t="s">
        <v>77</v>
      </c>
      <c r="N85" s="33" t="s">
        <v>77</v>
      </c>
      <c r="O85" s="33" t="s">
        <v>77</v>
      </c>
      <c r="P85" s="34">
        <v>1</v>
      </c>
      <c r="Q85" s="34">
        <v>1</v>
      </c>
      <c r="R85" s="34">
        <v>0</v>
      </c>
      <c r="S85" s="34">
        <v>1</v>
      </c>
      <c r="T85" s="5">
        <v>2</v>
      </c>
      <c r="U85" s="5">
        <v>1</v>
      </c>
      <c r="V85" s="5">
        <v>1</v>
      </c>
      <c r="W85" s="5">
        <v>2</v>
      </c>
      <c r="X85" s="5">
        <v>0</v>
      </c>
    </row>
    <row r="86" spans="1:24" ht="18.75" customHeight="1" x14ac:dyDescent="0.25">
      <c r="A86" t="s">
        <v>34</v>
      </c>
      <c r="B86" t="s">
        <v>35</v>
      </c>
      <c r="C86" t="s">
        <v>74</v>
      </c>
      <c r="D86" t="s">
        <v>79</v>
      </c>
      <c r="E86" s="32">
        <v>45723</v>
      </c>
      <c r="F86" s="5">
        <v>7</v>
      </c>
      <c r="G86" s="5">
        <v>3</v>
      </c>
      <c r="H86" s="5">
        <v>2025</v>
      </c>
      <c r="I86" s="5">
        <v>4</v>
      </c>
      <c r="J86" s="5">
        <v>1</v>
      </c>
      <c r="K86">
        <v>15</v>
      </c>
      <c r="L86">
        <v>11</v>
      </c>
      <c r="M86" s="33" t="s">
        <v>77</v>
      </c>
      <c r="N86" s="33" t="s">
        <v>77</v>
      </c>
      <c r="O86" s="33" t="s">
        <v>77</v>
      </c>
      <c r="P86" s="34">
        <v>2</v>
      </c>
      <c r="Q86" s="34">
        <v>0</v>
      </c>
      <c r="R86" s="34">
        <v>1</v>
      </c>
      <c r="S86" s="34">
        <v>1</v>
      </c>
      <c r="T86" s="5">
        <v>1</v>
      </c>
      <c r="U86" s="5">
        <v>3</v>
      </c>
      <c r="V86" s="5">
        <v>2</v>
      </c>
      <c r="W86" s="5">
        <v>2</v>
      </c>
      <c r="X86" s="5">
        <v>0</v>
      </c>
    </row>
    <row r="87" spans="1:24" ht="18.75" customHeight="1" x14ac:dyDescent="0.25">
      <c r="A87" t="s">
        <v>36</v>
      </c>
      <c r="B87" t="s">
        <v>37</v>
      </c>
      <c r="C87" t="s">
        <v>74</v>
      </c>
      <c r="D87" t="s">
        <v>79</v>
      </c>
      <c r="E87" s="32">
        <v>45723</v>
      </c>
      <c r="F87" s="5">
        <v>7</v>
      </c>
      <c r="G87" s="5">
        <v>3</v>
      </c>
      <c r="H87" s="5">
        <v>2025</v>
      </c>
      <c r="I87" s="5">
        <v>3</v>
      </c>
      <c r="J87" s="5">
        <v>1</v>
      </c>
      <c r="K87">
        <v>124</v>
      </c>
      <c r="L87">
        <v>117</v>
      </c>
      <c r="M87" s="33" t="s">
        <v>77</v>
      </c>
      <c r="N87" s="33" t="s">
        <v>77</v>
      </c>
      <c r="O87" s="33" t="s">
        <v>77</v>
      </c>
      <c r="P87" s="34">
        <v>1</v>
      </c>
      <c r="Q87" s="34">
        <v>0</v>
      </c>
      <c r="R87" s="34">
        <v>1</v>
      </c>
      <c r="S87" s="34">
        <v>1</v>
      </c>
      <c r="T87" s="5">
        <v>1</v>
      </c>
      <c r="U87" s="5">
        <v>2</v>
      </c>
      <c r="V87" s="5">
        <v>1</v>
      </c>
      <c r="W87" s="5">
        <v>2</v>
      </c>
      <c r="X87" s="5">
        <v>0</v>
      </c>
    </row>
    <row r="88" spans="1:24" ht="18.75" customHeight="1" x14ac:dyDescent="0.25">
      <c r="A88" t="s">
        <v>38</v>
      </c>
      <c r="B88" t="s">
        <v>82</v>
      </c>
      <c r="C88" t="s">
        <v>74</v>
      </c>
      <c r="D88" t="s">
        <v>80</v>
      </c>
      <c r="E88" s="32">
        <v>45723</v>
      </c>
      <c r="F88" s="5">
        <v>7</v>
      </c>
      <c r="G88" s="5">
        <v>3</v>
      </c>
      <c r="H88" s="5">
        <v>2025</v>
      </c>
      <c r="I88" s="5">
        <v>0</v>
      </c>
      <c r="J88" s="5">
        <v>0</v>
      </c>
      <c r="K88">
        <v>34</v>
      </c>
      <c r="L88">
        <v>23</v>
      </c>
      <c r="M88" s="33" t="s">
        <v>77</v>
      </c>
      <c r="N88" s="33" t="s">
        <v>77</v>
      </c>
      <c r="O88" s="33" t="s">
        <v>77</v>
      </c>
      <c r="P88" s="34">
        <v>0</v>
      </c>
      <c r="Q88" s="34">
        <v>0</v>
      </c>
      <c r="R88" s="34">
        <v>0</v>
      </c>
      <c r="S88" s="34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</row>
    <row r="89" spans="1:24" ht="18.75" customHeight="1" x14ac:dyDescent="0.25">
      <c r="A89" t="s">
        <v>40</v>
      </c>
      <c r="B89" t="s">
        <v>41</v>
      </c>
      <c r="C89" t="s">
        <v>74</v>
      </c>
      <c r="D89" t="s">
        <v>80</v>
      </c>
      <c r="E89" s="32">
        <v>45723</v>
      </c>
      <c r="F89" s="5">
        <v>7</v>
      </c>
      <c r="G89" s="5">
        <v>3</v>
      </c>
      <c r="H89" s="5">
        <v>2025</v>
      </c>
      <c r="I89" s="5">
        <v>2</v>
      </c>
      <c r="J89" s="5">
        <v>2</v>
      </c>
      <c r="K89">
        <v>8</v>
      </c>
      <c r="L89">
        <v>5</v>
      </c>
      <c r="M89" s="33" t="s">
        <v>77</v>
      </c>
      <c r="N89" s="33" t="s">
        <v>77</v>
      </c>
      <c r="O89" s="33" t="s">
        <v>77</v>
      </c>
      <c r="P89" s="34">
        <v>1</v>
      </c>
      <c r="Q89" s="34">
        <v>1</v>
      </c>
      <c r="R89" s="34">
        <v>0</v>
      </c>
      <c r="S89" s="34">
        <v>0</v>
      </c>
      <c r="T89" s="5">
        <v>1</v>
      </c>
      <c r="U89" s="5">
        <v>1</v>
      </c>
      <c r="V89" s="5">
        <v>1</v>
      </c>
      <c r="W89" s="5">
        <v>1</v>
      </c>
      <c r="X89" s="5">
        <v>0</v>
      </c>
    </row>
    <row r="90" spans="1:24" ht="18.75" customHeight="1" x14ac:dyDescent="0.25">
      <c r="A90" t="s">
        <v>42</v>
      </c>
      <c r="B90" t="s">
        <v>43</v>
      </c>
      <c r="C90" t="s">
        <v>73</v>
      </c>
      <c r="D90" t="s">
        <v>78</v>
      </c>
      <c r="E90" s="32">
        <v>45723</v>
      </c>
      <c r="F90" s="5">
        <v>7</v>
      </c>
      <c r="G90" s="5">
        <v>3</v>
      </c>
      <c r="H90" s="5">
        <v>2025</v>
      </c>
      <c r="I90" s="5">
        <v>10</v>
      </c>
      <c r="J90" s="5">
        <v>0</v>
      </c>
      <c r="K90">
        <v>85</v>
      </c>
      <c r="L90">
        <v>54</v>
      </c>
      <c r="M90" s="33" t="s">
        <v>77</v>
      </c>
      <c r="N90" s="33" t="s">
        <v>77</v>
      </c>
      <c r="O90" s="33" t="s">
        <v>77</v>
      </c>
      <c r="P90" s="34">
        <v>4</v>
      </c>
      <c r="Q90" s="34">
        <v>2</v>
      </c>
      <c r="R90" s="34">
        <v>2</v>
      </c>
      <c r="S90" s="34">
        <v>2</v>
      </c>
      <c r="T90" s="5">
        <v>4</v>
      </c>
      <c r="U90" s="5">
        <v>6</v>
      </c>
      <c r="V90" s="5">
        <v>4</v>
      </c>
      <c r="W90" s="5">
        <v>5</v>
      </c>
      <c r="X90" s="5">
        <v>1</v>
      </c>
    </row>
    <row r="91" spans="1:24" ht="18.75" customHeight="1" x14ac:dyDescent="0.25">
      <c r="A91" t="s">
        <v>44</v>
      </c>
      <c r="B91" t="s">
        <v>45</v>
      </c>
      <c r="C91" t="s">
        <v>74</v>
      </c>
      <c r="D91" t="s">
        <v>80</v>
      </c>
      <c r="E91" s="32">
        <v>45723</v>
      </c>
      <c r="F91" s="5">
        <v>7</v>
      </c>
      <c r="G91" s="5">
        <v>3</v>
      </c>
      <c r="H91" s="5">
        <v>2025</v>
      </c>
      <c r="I91" s="5">
        <v>0</v>
      </c>
      <c r="J91" s="5">
        <v>1</v>
      </c>
      <c r="K91">
        <v>50</v>
      </c>
      <c r="L91">
        <v>32</v>
      </c>
      <c r="M91" s="33" t="s">
        <v>77</v>
      </c>
      <c r="N91" s="33" t="s">
        <v>77</v>
      </c>
      <c r="O91" s="33" t="s">
        <v>77</v>
      </c>
      <c r="P91" s="34">
        <v>0</v>
      </c>
      <c r="Q91" s="34">
        <v>0</v>
      </c>
      <c r="R91" s="34">
        <v>0</v>
      </c>
      <c r="S91" s="34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</row>
    <row r="92" spans="1:24" ht="18.75" customHeight="1" x14ac:dyDescent="0.25">
      <c r="A92" t="s">
        <v>46</v>
      </c>
      <c r="B92" t="s">
        <v>47</v>
      </c>
      <c r="C92" t="s">
        <v>73</v>
      </c>
      <c r="D92" t="s">
        <v>76</v>
      </c>
      <c r="E92" s="32">
        <v>45723</v>
      </c>
      <c r="F92" s="5">
        <v>7</v>
      </c>
      <c r="G92" s="5">
        <v>3</v>
      </c>
      <c r="H92" s="5">
        <v>2025</v>
      </c>
      <c r="I92" s="5">
        <v>2</v>
      </c>
      <c r="J92" s="5">
        <v>2</v>
      </c>
      <c r="K92">
        <v>166</v>
      </c>
      <c r="L92">
        <v>130</v>
      </c>
      <c r="M92" s="33" t="s">
        <v>77</v>
      </c>
      <c r="N92" s="33" t="s">
        <v>77</v>
      </c>
      <c r="O92" s="33" t="s">
        <v>77</v>
      </c>
      <c r="P92" s="34">
        <v>1</v>
      </c>
      <c r="Q92" s="34">
        <v>1</v>
      </c>
      <c r="R92" s="34">
        <v>0</v>
      </c>
      <c r="S92" s="34">
        <v>0</v>
      </c>
      <c r="T92" s="5">
        <v>1</v>
      </c>
      <c r="U92" s="5">
        <v>1</v>
      </c>
      <c r="V92" s="5">
        <v>1</v>
      </c>
      <c r="W92" s="5">
        <v>1</v>
      </c>
      <c r="X92" s="5">
        <v>0</v>
      </c>
    </row>
    <row r="93" spans="1:24" ht="18.75" customHeight="1" x14ac:dyDescent="0.25">
      <c r="A93" s="35" t="s">
        <v>22</v>
      </c>
      <c r="B93" s="35" t="s">
        <v>23</v>
      </c>
      <c r="C93" t="s">
        <v>75</v>
      </c>
      <c r="D93" t="s">
        <v>78</v>
      </c>
      <c r="E93" s="32">
        <v>45724</v>
      </c>
      <c r="F93" s="5">
        <v>8</v>
      </c>
      <c r="G93" s="5">
        <v>3</v>
      </c>
      <c r="H93" s="5">
        <v>2025</v>
      </c>
      <c r="I93" s="5">
        <v>8</v>
      </c>
      <c r="J93" s="5">
        <v>0</v>
      </c>
      <c r="K93">
        <v>75</v>
      </c>
      <c r="L93">
        <v>52</v>
      </c>
      <c r="M93" s="33" t="s">
        <v>77</v>
      </c>
      <c r="N93" s="33" t="s">
        <v>77</v>
      </c>
      <c r="O93" s="33" t="s">
        <v>77</v>
      </c>
      <c r="P93" s="34">
        <v>3</v>
      </c>
      <c r="Q93" s="34">
        <v>2</v>
      </c>
      <c r="R93" s="34">
        <v>2</v>
      </c>
      <c r="S93" s="34">
        <v>1</v>
      </c>
      <c r="T93" s="5">
        <v>5</v>
      </c>
      <c r="U93" s="5">
        <v>3</v>
      </c>
      <c r="V93" s="5">
        <v>2</v>
      </c>
      <c r="W93" s="5">
        <v>5</v>
      </c>
      <c r="X93" s="5">
        <v>1</v>
      </c>
    </row>
    <row r="94" spans="1:24" ht="18.75" customHeight="1" x14ac:dyDescent="0.25">
      <c r="A94" t="s">
        <v>24</v>
      </c>
      <c r="B94" t="s">
        <v>25</v>
      </c>
      <c r="C94" t="s">
        <v>74</v>
      </c>
      <c r="D94" t="s">
        <v>78</v>
      </c>
      <c r="E94" s="32">
        <v>45724</v>
      </c>
      <c r="F94" s="5">
        <v>8</v>
      </c>
      <c r="G94" s="5">
        <v>3</v>
      </c>
      <c r="H94" s="5">
        <v>2025</v>
      </c>
      <c r="I94" s="5">
        <v>10</v>
      </c>
      <c r="J94" s="5">
        <v>1</v>
      </c>
      <c r="K94">
        <v>83</v>
      </c>
      <c r="L94">
        <v>76</v>
      </c>
      <c r="M94" s="33" t="s">
        <v>77</v>
      </c>
      <c r="N94" s="33" t="s">
        <v>77</v>
      </c>
      <c r="O94" s="33" t="s">
        <v>77</v>
      </c>
      <c r="P94" s="34">
        <v>4</v>
      </c>
      <c r="Q94" s="34">
        <v>2</v>
      </c>
      <c r="R94" s="34">
        <v>2</v>
      </c>
      <c r="S94" s="34">
        <v>2</v>
      </c>
      <c r="T94" s="5">
        <v>4</v>
      </c>
      <c r="U94" s="5">
        <v>6</v>
      </c>
      <c r="V94" s="5">
        <v>3</v>
      </c>
      <c r="W94" s="5">
        <v>6</v>
      </c>
      <c r="X94" s="5">
        <v>1</v>
      </c>
    </row>
    <row r="95" spans="1:24" ht="18.75" customHeight="1" x14ac:dyDescent="0.25">
      <c r="A95" t="s">
        <v>26</v>
      </c>
      <c r="B95" t="s">
        <v>27</v>
      </c>
      <c r="C95" t="s">
        <v>73</v>
      </c>
      <c r="D95" t="s">
        <v>78</v>
      </c>
      <c r="E95" s="32">
        <v>45724</v>
      </c>
      <c r="F95" s="5">
        <v>8</v>
      </c>
      <c r="G95" s="5">
        <v>3</v>
      </c>
      <c r="H95" s="5">
        <v>2025</v>
      </c>
      <c r="I95" s="5">
        <v>3</v>
      </c>
      <c r="J95" s="5">
        <v>0</v>
      </c>
      <c r="K95">
        <v>98</v>
      </c>
      <c r="L95">
        <v>50</v>
      </c>
      <c r="M95" s="33" t="s">
        <v>77</v>
      </c>
      <c r="N95" s="33" t="s">
        <v>77</v>
      </c>
      <c r="O95" s="33" t="s">
        <v>77</v>
      </c>
      <c r="P95" s="34">
        <v>1</v>
      </c>
      <c r="Q95" s="34">
        <v>0</v>
      </c>
      <c r="R95" s="34">
        <v>1</v>
      </c>
      <c r="S95" s="34">
        <v>1</v>
      </c>
      <c r="T95" s="5">
        <v>2</v>
      </c>
      <c r="U95" s="5">
        <v>1</v>
      </c>
      <c r="V95" s="5">
        <v>1</v>
      </c>
      <c r="W95" s="5">
        <v>2</v>
      </c>
      <c r="X95" s="5">
        <v>0</v>
      </c>
    </row>
    <row r="96" spans="1:24" ht="18.75" customHeight="1" x14ac:dyDescent="0.25">
      <c r="A96" t="s">
        <v>28</v>
      </c>
      <c r="B96" t="s">
        <v>29</v>
      </c>
      <c r="C96" t="s">
        <v>75</v>
      </c>
      <c r="D96" t="s">
        <v>76</v>
      </c>
      <c r="E96" s="32">
        <v>45724</v>
      </c>
      <c r="F96" s="5">
        <v>8</v>
      </c>
      <c r="G96" s="5">
        <v>3</v>
      </c>
      <c r="H96" s="5">
        <v>2025</v>
      </c>
      <c r="I96" s="5">
        <v>7</v>
      </c>
      <c r="J96" s="5">
        <v>2</v>
      </c>
      <c r="K96">
        <v>12</v>
      </c>
      <c r="L96">
        <v>11</v>
      </c>
      <c r="M96" s="33" t="s">
        <v>77</v>
      </c>
      <c r="N96" s="33" t="s">
        <v>77</v>
      </c>
      <c r="O96" s="33" t="s">
        <v>77</v>
      </c>
      <c r="P96" s="34">
        <v>3</v>
      </c>
      <c r="Q96" s="34">
        <v>1</v>
      </c>
      <c r="R96" s="34">
        <v>2</v>
      </c>
      <c r="S96" s="34">
        <v>1</v>
      </c>
      <c r="T96" s="5">
        <v>3</v>
      </c>
      <c r="U96" s="5">
        <v>4</v>
      </c>
      <c r="V96" s="5">
        <v>3</v>
      </c>
      <c r="W96" s="5">
        <v>3</v>
      </c>
      <c r="X96" s="5">
        <v>1</v>
      </c>
    </row>
    <row r="97" spans="1:24" ht="18.75" customHeight="1" x14ac:dyDescent="0.25">
      <c r="A97" t="s">
        <v>30</v>
      </c>
      <c r="B97" t="s">
        <v>31</v>
      </c>
      <c r="C97" t="s">
        <v>74</v>
      </c>
      <c r="D97" t="s">
        <v>79</v>
      </c>
      <c r="E97" s="32">
        <v>45724</v>
      </c>
      <c r="F97" s="5">
        <v>8</v>
      </c>
      <c r="G97" s="5">
        <v>3</v>
      </c>
      <c r="H97" s="5">
        <v>2025</v>
      </c>
      <c r="I97" s="5">
        <v>10</v>
      </c>
      <c r="J97" s="5">
        <v>0</v>
      </c>
      <c r="K97">
        <v>175</v>
      </c>
      <c r="L97">
        <v>97</v>
      </c>
      <c r="M97" s="33" t="s">
        <v>77</v>
      </c>
      <c r="N97" s="33" t="s">
        <v>77</v>
      </c>
      <c r="O97" s="33" t="s">
        <v>77</v>
      </c>
      <c r="P97" s="34">
        <v>4</v>
      </c>
      <c r="Q97" s="34">
        <v>2</v>
      </c>
      <c r="R97" s="34">
        <v>2</v>
      </c>
      <c r="S97" s="34">
        <v>2</v>
      </c>
      <c r="T97" s="5">
        <v>5</v>
      </c>
      <c r="U97" s="5">
        <v>5</v>
      </c>
      <c r="V97" s="5">
        <v>3</v>
      </c>
      <c r="W97" s="5">
        <v>6</v>
      </c>
      <c r="X97" s="5">
        <v>1</v>
      </c>
    </row>
    <row r="98" spans="1:24" ht="18.75" customHeight="1" x14ac:dyDescent="0.25">
      <c r="A98" t="s">
        <v>32</v>
      </c>
      <c r="B98" t="s">
        <v>33</v>
      </c>
      <c r="C98" t="s">
        <v>73</v>
      </c>
      <c r="D98" t="s">
        <v>78</v>
      </c>
      <c r="E98" s="32">
        <v>45724</v>
      </c>
      <c r="F98" s="5">
        <v>8</v>
      </c>
      <c r="G98" s="5">
        <v>3</v>
      </c>
      <c r="H98" s="5">
        <v>2025</v>
      </c>
      <c r="I98" s="5">
        <v>8</v>
      </c>
      <c r="J98" s="5">
        <v>2</v>
      </c>
      <c r="K98">
        <v>187</v>
      </c>
      <c r="L98">
        <v>124</v>
      </c>
      <c r="M98" s="33" t="s">
        <v>77</v>
      </c>
      <c r="N98" s="33" t="s">
        <v>77</v>
      </c>
      <c r="O98" s="33" t="s">
        <v>77</v>
      </c>
      <c r="P98" s="34">
        <v>3</v>
      </c>
      <c r="Q98" s="34">
        <v>2</v>
      </c>
      <c r="R98" s="34">
        <v>2</v>
      </c>
      <c r="S98" s="34">
        <v>1</v>
      </c>
      <c r="T98" s="5">
        <v>5</v>
      </c>
      <c r="U98" s="5">
        <v>3</v>
      </c>
      <c r="V98" s="5">
        <v>3</v>
      </c>
      <c r="W98" s="5">
        <v>4</v>
      </c>
      <c r="X98" s="5">
        <v>1</v>
      </c>
    </row>
    <row r="99" spans="1:24" ht="18.75" customHeight="1" x14ac:dyDescent="0.25">
      <c r="A99" t="s">
        <v>34</v>
      </c>
      <c r="B99" t="s">
        <v>35</v>
      </c>
      <c r="C99" t="s">
        <v>74</v>
      </c>
      <c r="D99" t="s">
        <v>79</v>
      </c>
      <c r="E99" s="32">
        <v>45724</v>
      </c>
      <c r="F99" s="5">
        <v>8</v>
      </c>
      <c r="G99" s="5">
        <v>3</v>
      </c>
      <c r="H99" s="5">
        <v>2025</v>
      </c>
      <c r="I99" s="5">
        <v>10</v>
      </c>
      <c r="J99" s="5">
        <v>2</v>
      </c>
      <c r="K99">
        <v>69</v>
      </c>
      <c r="L99">
        <v>41</v>
      </c>
      <c r="M99" s="33" t="s">
        <v>77</v>
      </c>
      <c r="N99" s="33" t="s">
        <v>77</v>
      </c>
      <c r="O99" s="33" t="s">
        <v>77</v>
      </c>
      <c r="P99" s="34">
        <v>4</v>
      </c>
      <c r="Q99" s="34">
        <v>2</v>
      </c>
      <c r="R99" s="34">
        <v>2</v>
      </c>
      <c r="S99" s="34">
        <v>2</v>
      </c>
      <c r="T99" s="5">
        <v>7</v>
      </c>
      <c r="U99" s="5">
        <v>3</v>
      </c>
      <c r="V99" s="5">
        <v>4</v>
      </c>
      <c r="W99" s="5">
        <v>5</v>
      </c>
      <c r="X99" s="5">
        <v>1</v>
      </c>
    </row>
    <row r="100" spans="1:24" ht="18.75" customHeight="1" x14ac:dyDescent="0.25">
      <c r="A100" t="s">
        <v>36</v>
      </c>
      <c r="B100" t="s">
        <v>37</v>
      </c>
      <c r="C100" t="s">
        <v>74</v>
      </c>
      <c r="D100" t="s">
        <v>79</v>
      </c>
      <c r="E100" s="32">
        <v>45724</v>
      </c>
      <c r="F100" s="5">
        <v>8</v>
      </c>
      <c r="G100" s="5">
        <v>3</v>
      </c>
      <c r="H100" s="5">
        <v>2025</v>
      </c>
      <c r="I100" s="5">
        <v>4</v>
      </c>
      <c r="J100" s="5">
        <v>1</v>
      </c>
      <c r="K100">
        <v>144</v>
      </c>
      <c r="L100">
        <v>96</v>
      </c>
      <c r="M100" s="33" t="s">
        <v>77</v>
      </c>
      <c r="N100" s="33" t="s">
        <v>77</v>
      </c>
      <c r="O100" s="33" t="s">
        <v>77</v>
      </c>
      <c r="P100" s="34">
        <v>2</v>
      </c>
      <c r="Q100" s="34">
        <v>0</v>
      </c>
      <c r="R100" s="34">
        <v>1</v>
      </c>
      <c r="S100" s="34">
        <v>1</v>
      </c>
      <c r="T100" s="5">
        <v>2</v>
      </c>
      <c r="U100" s="5">
        <v>2</v>
      </c>
      <c r="V100" s="5">
        <v>2</v>
      </c>
      <c r="W100" s="5">
        <v>2</v>
      </c>
      <c r="X100" s="5">
        <v>0</v>
      </c>
    </row>
    <row r="101" spans="1:24" ht="18.75" customHeight="1" x14ac:dyDescent="0.25">
      <c r="A101" t="s">
        <v>38</v>
      </c>
      <c r="B101" t="s">
        <v>82</v>
      </c>
      <c r="C101" t="s">
        <v>74</v>
      </c>
      <c r="D101" t="s">
        <v>80</v>
      </c>
      <c r="E101" s="32">
        <v>45724</v>
      </c>
      <c r="F101" s="5">
        <v>8</v>
      </c>
      <c r="G101" s="5">
        <v>3</v>
      </c>
      <c r="H101" s="5">
        <v>2025</v>
      </c>
      <c r="I101" s="5">
        <v>5</v>
      </c>
      <c r="J101" s="5">
        <v>0</v>
      </c>
      <c r="K101">
        <v>137</v>
      </c>
      <c r="L101">
        <v>80</v>
      </c>
      <c r="M101" s="33" t="s">
        <v>77</v>
      </c>
      <c r="N101" s="33" t="s">
        <v>77</v>
      </c>
      <c r="O101" s="33" t="s">
        <v>77</v>
      </c>
      <c r="P101" s="34">
        <v>2</v>
      </c>
      <c r="Q101" s="34">
        <v>1</v>
      </c>
      <c r="R101" s="34">
        <v>1</v>
      </c>
      <c r="S101" s="34">
        <v>1</v>
      </c>
      <c r="T101" s="5">
        <v>3</v>
      </c>
      <c r="U101" s="5">
        <v>2</v>
      </c>
      <c r="V101" s="5">
        <v>2</v>
      </c>
      <c r="W101" s="5">
        <v>2</v>
      </c>
      <c r="X101" s="5">
        <v>1</v>
      </c>
    </row>
    <row r="102" spans="1:24" ht="18.75" customHeight="1" x14ac:dyDescent="0.25">
      <c r="A102" t="s">
        <v>40</v>
      </c>
      <c r="B102" t="s">
        <v>41</v>
      </c>
      <c r="C102" t="s">
        <v>74</v>
      </c>
      <c r="D102" t="s">
        <v>80</v>
      </c>
      <c r="E102" s="32">
        <v>45724</v>
      </c>
      <c r="F102" s="5">
        <v>8</v>
      </c>
      <c r="G102" s="5">
        <v>3</v>
      </c>
      <c r="H102" s="5">
        <v>2025</v>
      </c>
      <c r="I102" s="5">
        <v>9</v>
      </c>
      <c r="J102" s="5">
        <v>1</v>
      </c>
      <c r="K102">
        <v>13</v>
      </c>
      <c r="L102">
        <v>13</v>
      </c>
      <c r="M102" s="33" t="s">
        <v>77</v>
      </c>
      <c r="N102" s="33" t="s">
        <v>77</v>
      </c>
      <c r="O102" s="33" t="s">
        <v>77</v>
      </c>
      <c r="P102" s="34">
        <v>4</v>
      </c>
      <c r="Q102" s="34">
        <v>1</v>
      </c>
      <c r="R102" s="34">
        <v>2</v>
      </c>
      <c r="S102" s="34">
        <v>2</v>
      </c>
      <c r="T102" s="5">
        <v>5</v>
      </c>
      <c r="U102" s="5">
        <v>4</v>
      </c>
      <c r="V102" s="5">
        <v>3</v>
      </c>
      <c r="W102" s="5">
        <v>5</v>
      </c>
      <c r="X102" s="5">
        <v>1</v>
      </c>
    </row>
    <row r="103" spans="1:24" ht="18.75" customHeight="1" x14ac:dyDescent="0.25">
      <c r="A103" t="s">
        <v>42</v>
      </c>
      <c r="B103" t="s">
        <v>43</v>
      </c>
      <c r="C103" t="s">
        <v>73</v>
      </c>
      <c r="D103" t="s">
        <v>78</v>
      </c>
      <c r="E103" s="32">
        <v>45724</v>
      </c>
      <c r="F103" s="5">
        <v>8</v>
      </c>
      <c r="G103" s="5">
        <v>3</v>
      </c>
      <c r="H103" s="5">
        <v>2025</v>
      </c>
      <c r="I103" s="5">
        <v>10</v>
      </c>
      <c r="J103" s="5">
        <v>0</v>
      </c>
      <c r="K103">
        <v>77</v>
      </c>
      <c r="L103">
        <v>61</v>
      </c>
      <c r="M103" s="33" t="s">
        <v>77</v>
      </c>
      <c r="N103" s="33" t="s">
        <v>77</v>
      </c>
      <c r="O103" s="33" t="s">
        <v>77</v>
      </c>
      <c r="P103" s="34">
        <v>4</v>
      </c>
      <c r="Q103" s="34">
        <v>2</v>
      </c>
      <c r="R103" s="34">
        <v>2</v>
      </c>
      <c r="S103" s="34">
        <v>2</v>
      </c>
      <c r="T103" s="5">
        <v>6</v>
      </c>
      <c r="U103" s="5">
        <v>4</v>
      </c>
      <c r="V103" s="5">
        <v>4</v>
      </c>
      <c r="W103" s="5">
        <v>5</v>
      </c>
      <c r="X103" s="5">
        <v>1</v>
      </c>
    </row>
    <row r="104" spans="1:24" ht="18.75" customHeight="1" x14ac:dyDescent="0.25">
      <c r="A104" t="s">
        <v>44</v>
      </c>
      <c r="B104" t="s">
        <v>45</v>
      </c>
      <c r="C104" t="s">
        <v>74</v>
      </c>
      <c r="D104" t="s">
        <v>80</v>
      </c>
      <c r="E104" s="32">
        <v>45724</v>
      </c>
      <c r="F104" s="5">
        <v>8</v>
      </c>
      <c r="G104" s="5">
        <v>3</v>
      </c>
      <c r="H104" s="5">
        <v>2025</v>
      </c>
      <c r="I104" s="5">
        <v>2</v>
      </c>
      <c r="J104" s="5">
        <v>1</v>
      </c>
      <c r="K104">
        <v>100</v>
      </c>
      <c r="L104">
        <v>90</v>
      </c>
      <c r="M104" s="33" t="s">
        <v>77</v>
      </c>
      <c r="N104" s="33" t="s">
        <v>77</v>
      </c>
      <c r="O104" s="33" t="s">
        <v>77</v>
      </c>
      <c r="P104" s="34">
        <v>1</v>
      </c>
      <c r="Q104" s="34">
        <v>1</v>
      </c>
      <c r="R104" s="34">
        <v>0</v>
      </c>
      <c r="S104" s="34">
        <v>0</v>
      </c>
      <c r="T104" s="5">
        <v>1</v>
      </c>
      <c r="U104" s="5">
        <v>1</v>
      </c>
      <c r="V104" s="5">
        <v>1</v>
      </c>
      <c r="W104" s="5">
        <v>1</v>
      </c>
      <c r="X104" s="5">
        <v>0</v>
      </c>
    </row>
    <row r="105" spans="1:24" ht="18.75" customHeight="1" x14ac:dyDescent="0.25">
      <c r="A105" t="s">
        <v>46</v>
      </c>
      <c r="B105" t="s">
        <v>47</v>
      </c>
      <c r="C105" t="s">
        <v>73</v>
      </c>
      <c r="D105" t="s">
        <v>76</v>
      </c>
      <c r="E105" s="32">
        <v>45724</v>
      </c>
      <c r="F105" s="5">
        <v>8</v>
      </c>
      <c r="G105" s="5">
        <v>3</v>
      </c>
      <c r="H105" s="5">
        <v>2025</v>
      </c>
      <c r="I105" s="5">
        <v>1</v>
      </c>
      <c r="J105" s="5">
        <v>1</v>
      </c>
      <c r="K105">
        <v>78</v>
      </c>
      <c r="L105">
        <v>58</v>
      </c>
      <c r="M105" s="33" t="s">
        <v>77</v>
      </c>
      <c r="N105" s="33" t="s">
        <v>77</v>
      </c>
      <c r="O105" s="33" t="s">
        <v>77</v>
      </c>
      <c r="P105" s="34">
        <v>0</v>
      </c>
      <c r="Q105" s="34">
        <v>1</v>
      </c>
      <c r="R105" s="34">
        <v>0</v>
      </c>
      <c r="S105" s="34">
        <v>0</v>
      </c>
      <c r="T105" s="5">
        <v>1</v>
      </c>
      <c r="U105" s="5">
        <v>0</v>
      </c>
      <c r="V105" s="5">
        <v>0</v>
      </c>
      <c r="W105" s="5">
        <v>1</v>
      </c>
      <c r="X105" s="5">
        <v>0</v>
      </c>
    </row>
    <row r="106" spans="1:24" ht="18.75" customHeight="1" x14ac:dyDescent="0.25">
      <c r="A106" s="35" t="s">
        <v>22</v>
      </c>
      <c r="B106" s="35" t="s">
        <v>23</v>
      </c>
      <c r="C106" t="s">
        <v>75</v>
      </c>
      <c r="D106" t="s">
        <v>78</v>
      </c>
      <c r="E106" s="32">
        <v>45725</v>
      </c>
      <c r="F106" s="5">
        <v>9</v>
      </c>
      <c r="G106" s="5">
        <v>3</v>
      </c>
      <c r="H106" s="5">
        <v>2025</v>
      </c>
      <c r="I106" s="5">
        <v>0</v>
      </c>
      <c r="J106" s="5">
        <v>2</v>
      </c>
      <c r="K106">
        <v>25</v>
      </c>
      <c r="L106">
        <v>15</v>
      </c>
      <c r="M106" s="33" t="s">
        <v>77</v>
      </c>
      <c r="N106" s="33" t="s">
        <v>77</v>
      </c>
      <c r="O106" s="33" t="s">
        <v>77</v>
      </c>
      <c r="P106" s="34">
        <v>0</v>
      </c>
      <c r="Q106" s="34">
        <v>0</v>
      </c>
      <c r="R106" s="34">
        <v>0</v>
      </c>
      <c r="S106" s="34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</row>
    <row r="107" spans="1:24" ht="18.75" customHeight="1" x14ac:dyDescent="0.25">
      <c r="A107" t="s">
        <v>24</v>
      </c>
      <c r="B107" t="s">
        <v>25</v>
      </c>
      <c r="C107" t="s">
        <v>74</v>
      </c>
      <c r="D107" t="s">
        <v>78</v>
      </c>
      <c r="E107" s="32">
        <v>45725</v>
      </c>
      <c r="F107" s="5">
        <v>9</v>
      </c>
      <c r="G107" s="5">
        <v>3</v>
      </c>
      <c r="H107" s="5">
        <v>2025</v>
      </c>
      <c r="I107" s="5">
        <v>1</v>
      </c>
      <c r="J107" s="5">
        <v>1</v>
      </c>
      <c r="K107">
        <v>12</v>
      </c>
      <c r="L107">
        <v>11</v>
      </c>
      <c r="M107" s="33" t="s">
        <v>77</v>
      </c>
      <c r="N107" s="33" t="s">
        <v>77</v>
      </c>
      <c r="O107" s="33" t="s">
        <v>77</v>
      </c>
      <c r="P107" s="34">
        <v>0</v>
      </c>
      <c r="Q107" s="34">
        <v>1</v>
      </c>
      <c r="R107" s="34">
        <v>0</v>
      </c>
      <c r="S107" s="34">
        <v>0</v>
      </c>
      <c r="T107" s="5">
        <v>1</v>
      </c>
      <c r="U107" s="5">
        <v>0</v>
      </c>
      <c r="V107" s="5">
        <v>0</v>
      </c>
      <c r="W107" s="5">
        <v>1</v>
      </c>
      <c r="X107" s="5">
        <v>0</v>
      </c>
    </row>
    <row r="108" spans="1:24" ht="18.75" customHeight="1" x14ac:dyDescent="0.25">
      <c r="A108" t="s">
        <v>26</v>
      </c>
      <c r="B108" t="s">
        <v>27</v>
      </c>
      <c r="C108" t="s">
        <v>73</v>
      </c>
      <c r="D108" t="s">
        <v>78</v>
      </c>
      <c r="E108" s="32">
        <v>45725</v>
      </c>
      <c r="F108" s="5">
        <v>9</v>
      </c>
      <c r="G108" s="5">
        <v>3</v>
      </c>
      <c r="H108" s="5">
        <v>2025</v>
      </c>
      <c r="I108" s="5">
        <v>7</v>
      </c>
      <c r="J108" s="5">
        <v>0</v>
      </c>
      <c r="K108">
        <v>74</v>
      </c>
      <c r="L108">
        <v>41</v>
      </c>
      <c r="M108" s="33" t="s">
        <v>77</v>
      </c>
      <c r="N108" s="33" t="s">
        <v>77</v>
      </c>
      <c r="O108" s="33" t="s">
        <v>77</v>
      </c>
      <c r="P108" s="34">
        <v>3</v>
      </c>
      <c r="Q108" s="34">
        <v>2</v>
      </c>
      <c r="R108" s="34">
        <v>1</v>
      </c>
      <c r="S108" s="34">
        <v>1</v>
      </c>
      <c r="T108" s="5">
        <v>5</v>
      </c>
      <c r="U108" s="5">
        <v>2</v>
      </c>
      <c r="V108" s="5">
        <v>2</v>
      </c>
      <c r="W108" s="5">
        <v>4</v>
      </c>
      <c r="X108" s="5">
        <v>1</v>
      </c>
    </row>
    <row r="109" spans="1:24" ht="18.75" customHeight="1" x14ac:dyDescent="0.25">
      <c r="A109" t="s">
        <v>28</v>
      </c>
      <c r="B109" t="s">
        <v>29</v>
      </c>
      <c r="C109" t="s">
        <v>75</v>
      </c>
      <c r="D109" t="s">
        <v>76</v>
      </c>
      <c r="E109" s="32">
        <v>45725</v>
      </c>
      <c r="F109" s="5">
        <v>9</v>
      </c>
      <c r="G109" s="5">
        <v>3</v>
      </c>
      <c r="H109" s="5">
        <v>2025</v>
      </c>
      <c r="I109" s="5">
        <v>5</v>
      </c>
      <c r="J109" s="5">
        <v>2</v>
      </c>
      <c r="K109">
        <v>69</v>
      </c>
      <c r="L109">
        <v>55</v>
      </c>
      <c r="M109" s="33" t="s">
        <v>77</v>
      </c>
      <c r="N109" s="33" t="s">
        <v>77</v>
      </c>
      <c r="O109" s="33" t="s">
        <v>77</v>
      </c>
      <c r="P109" s="34">
        <v>2</v>
      </c>
      <c r="Q109" s="34">
        <v>1</v>
      </c>
      <c r="R109" s="34">
        <v>1</v>
      </c>
      <c r="S109" s="34">
        <v>1</v>
      </c>
      <c r="T109" s="5">
        <v>2</v>
      </c>
      <c r="U109" s="5">
        <v>3</v>
      </c>
      <c r="V109" s="5">
        <v>2</v>
      </c>
      <c r="W109" s="5">
        <v>2</v>
      </c>
      <c r="X109" s="5">
        <v>1</v>
      </c>
    </row>
    <row r="110" spans="1:24" ht="18.75" customHeight="1" x14ac:dyDescent="0.25">
      <c r="A110" t="s">
        <v>30</v>
      </c>
      <c r="B110" t="s">
        <v>31</v>
      </c>
      <c r="C110" t="s">
        <v>74</v>
      </c>
      <c r="D110" t="s">
        <v>79</v>
      </c>
      <c r="E110" s="32">
        <v>45725</v>
      </c>
      <c r="F110" s="5">
        <v>9</v>
      </c>
      <c r="G110" s="5">
        <v>3</v>
      </c>
      <c r="H110" s="5">
        <v>2025</v>
      </c>
      <c r="I110" s="5">
        <v>4</v>
      </c>
      <c r="J110" s="5">
        <v>2</v>
      </c>
      <c r="K110">
        <v>106</v>
      </c>
      <c r="L110">
        <v>95</v>
      </c>
      <c r="M110" s="33" t="s">
        <v>77</v>
      </c>
      <c r="N110" s="33" t="s">
        <v>77</v>
      </c>
      <c r="O110" s="33" t="s">
        <v>77</v>
      </c>
      <c r="P110" s="34">
        <v>2</v>
      </c>
      <c r="Q110" s="34">
        <v>0</v>
      </c>
      <c r="R110" s="34">
        <v>1</v>
      </c>
      <c r="S110" s="34">
        <v>1</v>
      </c>
      <c r="T110" s="5">
        <v>2</v>
      </c>
      <c r="U110" s="5">
        <v>2</v>
      </c>
      <c r="V110" s="5">
        <v>2</v>
      </c>
      <c r="W110" s="5">
        <v>2</v>
      </c>
      <c r="X110" s="5">
        <v>0</v>
      </c>
    </row>
    <row r="111" spans="1:24" ht="18.75" customHeight="1" x14ac:dyDescent="0.25">
      <c r="A111" t="s">
        <v>32</v>
      </c>
      <c r="B111" t="s">
        <v>33</v>
      </c>
      <c r="C111" t="s">
        <v>73</v>
      </c>
      <c r="D111" t="s">
        <v>78</v>
      </c>
      <c r="E111" s="32">
        <v>45725</v>
      </c>
      <c r="F111" s="5">
        <v>9</v>
      </c>
      <c r="G111" s="5">
        <v>3</v>
      </c>
      <c r="H111" s="5">
        <v>2025</v>
      </c>
      <c r="I111" s="5">
        <v>3</v>
      </c>
      <c r="J111" s="5">
        <v>2</v>
      </c>
      <c r="K111">
        <v>150</v>
      </c>
      <c r="L111">
        <v>91</v>
      </c>
      <c r="M111" s="33" t="s">
        <v>77</v>
      </c>
      <c r="N111" s="33" t="s">
        <v>77</v>
      </c>
      <c r="O111" s="33" t="s">
        <v>77</v>
      </c>
      <c r="P111" s="34">
        <v>1</v>
      </c>
      <c r="Q111" s="34">
        <v>0</v>
      </c>
      <c r="R111" s="34">
        <v>1</v>
      </c>
      <c r="S111" s="34">
        <v>1</v>
      </c>
      <c r="T111" s="5">
        <v>1</v>
      </c>
      <c r="U111" s="5">
        <v>2</v>
      </c>
      <c r="V111" s="5">
        <v>1</v>
      </c>
      <c r="W111" s="5">
        <v>2</v>
      </c>
      <c r="X111" s="5">
        <v>0</v>
      </c>
    </row>
    <row r="112" spans="1:24" ht="18.75" customHeight="1" x14ac:dyDescent="0.25">
      <c r="A112" t="s">
        <v>34</v>
      </c>
      <c r="B112" t="s">
        <v>35</v>
      </c>
      <c r="C112" t="s">
        <v>74</v>
      </c>
      <c r="D112" t="s">
        <v>79</v>
      </c>
      <c r="E112" s="32">
        <v>45725</v>
      </c>
      <c r="F112" s="5">
        <v>9</v>
      </c>
      <c r="G112" s="5">
        <v>3</v>
      </c>
      <c r="H112" s="5">
        <v>2025</v>
      </c>
      <c r="I112" s="5">
        <v>5</v>
      </c>
      <c r="J112" s="5">
        <v>1</v>
      </c>
      <c r="K112">
        <v>11</v>
      </c>
      <c r="L112">
        <v>9</v>
      </c>
      <c r="M112" s="33" t="s">
        <v>77</v>
      </c>
      <c r="N112" s="33" t="s">
        <v>77</v>
      </c>
      <c r="O112" s="33" t="s">
        <v>77</v>
      </c>
      <c r="P112" s="34">
        <v>2</v>
      </c>
      <c r="Q112" s="34">
        <v>1</v>
      </c>
      <c r="R112" s="34">
        <v>1</v>
      </c>
      <c r="S112" s="34">
        <v>1</v>
      </c>
      <c r="T112" s="5">
        <v>3</v>
      </c>
      <c r="U112" s="5">
        <v>2</v>
      </c>
      <c r="V112" s="5">
        <v>2</v>
      </c>
      <c r="W112" s="5">
        <v>3</v>
      </c>
      <c r="X112" s="5">
        <v>0</v>
      </c>
    </row>
    <row r="113" spans="1:24" ht="18.75" customHeight="1" x14ac:dyDescent="0.25">
      <c r="A113" t="s">
        <v>36</v>
      </c>
      <c r="B113" t="s">
        <v>37</v>
      </c>
      <c r="C113" t="s">
        <v>74</v>
      </c>
      <c r="D113" t="s">
        <v>79</v>
      </c>
      <c r="E113" s="32">
        <v>45725</v>
      </c>
      <c r="F113" s="5">
        <v>9</v>
      </c>
      <c r="G113" s="5">
        <v>3</v>
      </c>
      <c r="H113" s="5">
        <v>2025</v>
      </c>
      <c r="I113" s="5">
        <v>0</v>
      </c>
      <c r="J113" s="5">
        <v>2</v>
      </c>
      <c r="K113">
        <v>149</v>
      </c>
      <c r="L113">
        <v>114</v>
      </c>
      <c r="M113" s="33" t="s">
        <v>77</v>
      </c>
      <c r="N113" s="33" t="s">
        <v>77</v>
      </c>
      <c r="O113" s="33" t="s">
        <v>77</v>
      </c>
      <c r="P113" s="34">
        <v>0</v>
      </c>
      <c r="Q113" s="34">
        <v>0</v>
      </c>
      <c r="R113" s="34">
        <v>0</v>
      </c>
      <c r="S113" s="34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</row>
    <row r="114" spans="1:24" ht="18.75" customHeight="1" x14ac:dyDescent="0.25">
      <c r="A114" t="s">
        <v>38</v>
      </c>
      <c r="B114" t="s">
        <v>82</v>
      </c>
      <c r="C114" t="s">
        <v>74</v>
      </c>
      <c r="D114" t="s">
        <v>80</v>
      </c>
      <c r="E114" s="32">
        <v>45725</v>
      </c>
      <c r="F114" s="5">
        <v>9</v>
      </c>
      <c r="G114" s="5">
        <v>3</v>
      </c>
      <c r="H114" s="5">
        <v>2025</v>
      </c>
      <c r="I114" s="5">
        <v>8</v>
      </c>
      <c r="J114" s="5">
        <v>0</v>
      </c>
      <c r="K114">
        <v>57</v>
      </c>
      <c r="L114">
        <v>42</v>
      </c>
      <c r="M114" s="33" t="s">
        <v>77</v>
      </c>
      <c r="N114" s="33" t="s">
        <v>77</v>
      </c>
      <c r="O114" s="33" t="s">
        <v>77</v>
      </c>
      <c r="P114" s="34">
        <v>3</v>
      </c>
      <c r="Q114" s="34">
        <v>1</v>
      </c>
      <c r="R114" s="34">
        <v>2</v>
      </c>
      <c r="S114" s="34">
        <v>2</v>
      </c>
      <c r="T114" s="5">
        <v>4</v>
      </c>
      <c r="U114" s="5">
        <v>4</v>
      </c>
      <c r="V114" s="5">
        <v>2</v>
      </c>
      <c r="W114" s="5">
        <v>6</v>
      </c>
      <c r="X114" s="5">
        <v>0</v>
      </c>
    </row>
    <row r="115" spans="1:24" ht="18.75" customHeight="1" x14ac:dyDescent="0.25">
      <c r="A115" t="s">
        <v>40</v>
      </c>
      <c r="B115" t="s">
        <v>41</v>
      </c>
      <c r="C115" t="s">
        <v>74</v>
      </c>
      <c r="D115" t="s">
        <v>80</v>
      </c>
      <c r="E115" s="32">
        <v>45725</v>
      </c>
      <c r="F115" s="5">
        <v>9</v>
      </c>
      <c r="G115" s="5">
        <v>3</v>
      </c>
      <c r="H115" s="5">
        <v>2025</v>
      </c>
      <c r="I115" s="5">
        <v>6</v>
      </c>
      <c r="J115" s="5">
        <v>0</v>
      </c>
      <c r="K115">
        <v>162</v>
      </c>
      <c r="L115">
        <v>113</v>
      </c>
      <c r="M115" s="33" t="s">
        <v>77</v>
      </c>
      <c r="N115" s="33" t="s">
        <v>77</v>
      </c>
      <c r="O115" s="33" t="s">
        <v>77</v>
      </c>
      <c r="P115" s="34">
        <v>3</v>
      </c>
      <c r="Q115" s="34">
        <v>1</v>
      </c>
      <c r="R115" s="34">
        <v>1</v>
      </c>
      <c r="S115" s="34">
        <v>1</v>
      </c>
      <c r="T115" s="5">
        <v>4</v>
      </c>
      <c r="U115" s="5">
        <v>2</v>
      </c>
      <c r="V115" s="5">
        <v>2</v>
      </c>
      <c r="W115" s="5">
        <v>4</v>
      </c>
      <c r="X115" s="5">
        <v>0</v>
      </c>
    </row>
    <row r="116" spans="1:24" ht="18.75" customHeight="1" x14ac:dyDescent="0.25">
      <c r="A116" t="s">
        <v>42</v>
      </c>
      <c r="B116" t="s">
        <v>43</v>
      </c>
      <c r="C116" t="s">
        <v>73</v>
      </c>
      <c r="D116" t="s">
        <v>78</v>
      </c>
      <c r="E116" s="32">
        <v>45725</v>
      </c>
      <c r="F116" s="5">
        <v>9</v>
      </c>
      <c r="G116" s="5">
        <v>3</v>
      </c>
      <c r="H116" s="5">
        <v>2025</v>
      </c>
      <c r="I116" s="5">
        <v>3</v>
      </c>
      <c r="J116" s="5">
        <v>0</v>
      </c>
      <c r="K116">
        <v>99</v>
      </c>
      <c r="L116">
        <v>88</v>
      </c>
      <c r="M116" s="33" t="s">
        <v>77</v>
      </c>
      <c r="N116" s="33" t="s">
        <v>77</v>
      </c>
      <c r="O116" s="33" t="s">
        <v>77</v>
      </c>
      <c r="P116" s="34">
        <v>1</v>
      </c>
      <c r="Q116" s="34">
        <v>0</v>
      </c>
      <c r="R116" s="34">
        <v>1</v>
      </c>
      <c r="S116" s="34">
        <v>1</v>
      </c>
      <c r="T116" s="5">
        <v>1</v>
      </c>
      <c r="U116" s="5">
        <v>2</v>
      </c>
      <c r="V116" s="5">
        <v>1</v>
      </c>
      <c r="W116" s="5">
        <v>2</v>
      </c>
      <c r="X116" s="5">
        <v>0</v>
      </c>
    </row>
    <row r="117" spans="1:24" ht="18.75" customHeight="1" x14ac:dyDescent="0.25">
      <c r="A117" t="s">
        <v>44</v>
      </c>
      <c r="B117" t="s">
        <v>45</v>
      </c>
      <c r="C117" t="s">
        <v>74</v>
      </c>
      <c r="D117" t="s">
        <v>80</v>
      </c>
      <c r="E117" s="32">
        <v>45725</v>
      </c>
      <c r="F117" s="5">
        <v>9</v>
      </c>
      <c r="G117" s="5">
        <v>3</v>
      </c>
      <c r="H117" s="5">
        <v>2025</v>
      </c>
      <c r="I117" s="5">
        <v>9</v>
      </c>
      <c r="J117" s="5">
        <v>2</v>
      </c>
      <c r="K117">
        <v>86</v>
      </c>
      <c r="L117">
        <v>67</v>
      </c>
      <c r="M117" s="33" t="s">
        <v>77</v>
      </c>
      <c r="N117" s="33" t="s">
        <v>77</v>
      </c>
      <c r="O117" s="33" t="s">
        <v>77</v>
      </c>
      <c r="P117" s="34">
        <v>3</v>
      </c>
      <c r="Q117" s="34">
        <v>2</v>
      </c>
      <c r="R117" s="34">
        <v>2</v>
      </c>
      <c r="S117" s="34">
        <v>2</v>
      </c>
      <c r="T117" s="5">
        <v>4</v>
      </c>
      <c r="U117" s="5">
        <v>5</v>
      </c>
      <c r="V117" s="5">
        <v>3</v>
      </c>
      <c r="W117" s="5">
        <v>5</v>
      </c>
      <c r="X117" s="5">
        <v>1</v>
      </c>
    </row>
    <row r="118" spans="1:24" ht="18.75" customHeight="1" x14ac:dyDescent="0.25">
      <c r="A118" t="s">
        <v>46</v>
      </c>
      <c r="B118" t="s">
        <v>47</v>
      </c>
      <c r="C118" t="s">
        <v>73</v>
      </c>
      <c r="D118" t="s">
        <v>76</v>
      </c>
      <c r="E118" s="32">
        <v>45725</v>
      </c>
      <c r="F118" s="5">
        <v>9</v>
      </c>
      <c r="G118" s="5">
        <v>3</v>
      </c>
      <c r="H118" s="5">
        <v>2025</v>
      </c>
      <c r="I118" s="5">
        <v>1</v>
      </c>
      <c r="J118" s="5">
        <v>0</v>
      </c>
      <c r="K118">
        <v>100</v>
      </c>
      <c r="L118">
        <v>87</v>
      </c>
      <c r="M118" s="33" t="s">
        <v>77</v>
      </c>
      <c r="N118" s="33" t="s">
        <v>77</v>
      </c>
      <c r="O118" s="33" t="s">
        <v>77</v>
      </c>
      <c r="P118" s="34">
        <v>0</v>
      </c>
      <c r="Q118" s="34">
        <v>1</v>
      </c>
      <c r="R118" s="34">
        <v>0</v>
      </c>
      <c r="S118" s="34">
        <v>0</v>
      </c>
      <c r="T118" s="5">
        <v>0</v>
      </c>
      <c r="U118" s="5">
        <v>1</v>
      </c>
      <c r="V118" s="5">
        <v>0</v>
      </c>
      <c r="W118" s="5">
        <v>1</v>
      </c>
      <c r="X118" s="5">
        <v>0</v>
      </c>
    </row>
    <row r="119" spans="1:24" ht="18.75" customHeight="1" x14ac:dyDescent="0.25">
      <c r="A119" s="35" t="s">
        <v>22</v>
      </c>
      <c r="B119" s="35" t="s">
        <v>23</v>
      </c>
      <c r="C119" t="s">
        <v>75</v>
      </c>
      <c r="D119" t="s">
        <v>78</v>
      </c>
      <c r="E119" s="32">
        <v>45726</v>
      </c>
      <c r="F119" s="5">
        <v>10</v>
      </c>
      <c r="G119" s="5">
        <v>3</v>
      </c>
      <c r="H119" s="5">
        <v>2025</v>
      </c>
      <c r="I119" s="5">
        <v>6</v>
      </c>
      <c r="J119" s="5">
        <v>2</v>
      </c>
      <c r="K119">
        <v>99</v>
      </c>
      <c r="L119">
        <v>74</v>
      </c>
      <c r="M119" s="33" t="s">
        <v>77</v>
      </c>
      <c r="N119" s="33" t="s">
        <v>77</v>
      </c>
      <c r="O119" s="33" t="s">
        <v>81</v>
      </c>
      <c r="P119" s="34">
        <v>2</v>
      </c>
      <c r="Q119" s="34">
        <v>2</v>
      </c>
      <c r="R119" s="34">
        <v>1</v>
      </c>
      <c r="S119" s="34">
        <v>1</v>
      </c>
      <c r="T119" s="5">
        <v>3</v>
      </c>
      <c r="U119" s="5">
        <v>3</v>
      </c>
      <c r="V119" s="5">
        <v>2</v>
      </c>
      <c r="W119" s="5">
        <v>4</v>
      </c>
      <c r="X119" s="5">
        <v>0</v>
      </c>
    </row>
    <row r="120" spans="1:24" ht="18.75" customHeight="1" x14ac:dyDescent="0.25">
      <c r="A120" t="s">
        <v>24</v>
      </c>
      <c r="B120" t="s">
        <v>25</v>
      </c>
      <c r="C120" t="s">
        <v>74</v>
      </c>
      <c r="D120" t="s">
        <v>78</v>
      </c>
      <c r="E120" s="32">
        <v>45726</v>
      </c>
      <c r="F120" s="5">
        <v>10</v>
      </c>
      <c r="G120" s="5">
        <v>3</v>
      </c>
      <c r="H120" s="5">
        <v>2025</v>
      </c>
      <c r="I120" s="5">
        <v>3</v>
      </c>
      <c r="J120" s="5">
        <v>1</v>
      </c>
      <c r="K120">
        <v>91</v>
      </c>
      <c r="L120">
        <v>48</v>
      </c>
      <c r="M120" s="33" t="s">
        <v>77</v>
      </c>
      <c r="N120" s="33" t="s">
        <v>77</v>
      </c>
      <c r="O120" s="33" t="s">
        <v>81</v>
      </c>
      <c r="P120" s="34">
        <v>1</v>
      </c>
      <c r="Q120" s="34">
        <v>0</v>
      </c>
      <c r="R120" s="34">
        <v>1</v>
      </c>
      <c r="S120" s="34">
        <v>1</v>
      </c>
      <c r="T120" s="5">
        <v>2</v>
      </c>
      <c r="U120" s="5">
        <v>1</v>
      </c>
      <c r="V120" s="5">
        <v>1</v>
      </c>
      <c r="W120" s="5">
        <v>2</v>
      </c>
      <c r="X120" s="5">
        <v>0</v>
      </c>
    </row>
    <row r="121" spans="1:24" ht="18.75" customHeight="1" x14ac:dyDescent="0.25">
      <c r="A121" t="s">
        <v>26</v>
      </c>
      <c r="B121" t="s">
        <v>27</v>
      </c>
      <c r="C121" t="s">
        <v>73</v>
      </c>
      <c r="D121" t="s">
        <v>78</v>
      </c>
      <c r="E121" s="32">
        <v>45726</v>
      </c>
      <c r="F121" s="5">
        <v>10</v>
      </c>
      <c r="G121" s="5">
        <v>3</v>
      </c>
      <c r="H121" s="5">
        <v>2025</v>
      </c>
      <c r="I121" s="5">
        <v>2</v>
      </c>
      <c r="J121" s="5">
        <v>0</v>
      </c>
      <c r="K121">
        <v>61</v>
      </c>
      <c r="L121">
        <v>48</v>
      </c>
      <c r="M121" s="33" t="s">
        <v>77</v>
      </c>
      <c r="N121" s="33" t="s">
        <v>77</v>
      </c>
      <c r="O121" s="33" t="s">
        <v>81</v>
      </c>
      <c r="P121" s="34">
        <v>1</v>
      </c>
      <c r="Q121" s="34">
        <v>1</v>
      </c>
      <c r="R121" s="34">
        <v>0</v>
      </c>
      <c r="S121" s="34">
        <v>0</v>
      </c>
      <c r="T121" s="5">
        <v>1</v>
      </c>
      <c r="U121" s="5">
        <v>1</v>
      </c>
      <c r="V121" s="5">
        <v>1</v>
      </c>
      <c r="W121" s="5">
        <v>1</v>
      </c>
      <c r="X121" s="5">
        <v>0</v>
      </c>
    </row>
    <row r="122" spans="1:24" ht="18.75" customHeight="1" x14ac:dyDescent="0.25">
      <c r="A122" t="s">
        <v>28</v>
      </c>
      <c r="B122" t="s">
        <v>29</v>
      </c>
      <c r="C122" t="s">
        <v>75</v>
      </c>
      <c r="D122" t="s">
        <v>76</v>
      </c>
      <c r="E122" s="32">
        <v>45726</v>
      </c>
      <c r="F122" s="5">
        <v>10</v>
      </c>
      <c r="G122" s="5">
        <v>3</v>
      </c>
      <c r="H122" s="5">
        <v>2025</v>
      </c>
      <c r="I122" s="5">
        <v>7</v>
      </c>
      <c r="J122" s="5">
        <v>1</v>
      </c>
      <c r="K122">
        <v>63</v>
      </c>
      <c r="L122">
        <v>32</v>
      </c>
      <c r="M122" s="33" t="s">
        <v>77</v>
      </c>
      <c r="N122" s="33" t="s">
        <v>77</v>
      </c>
      <c r="O122" s="33" t="s">
        <v>81</v>
      </c>
      <c r="P122" s="34">
        <v>3</v>
      </c>
      <c r="Q122" s="34">
        <v>1</v>
      </c>
      <c r="R122" s="34">
        <v>2</v>
      </c>
      <c r="S122" s="34">
        <v>1</v>
      </c>
      <c r="T122" s="5">
        <v>3</v>
      </c>
      <c r="U122" s="5">
        <v>4</v>
      </c>
      <c r="V122" s="5">
        <v>3</v>
      </c>
      <c r="W122" s="5">
        <v>3</v>
      </c>
      <c r="X122" s="5">
        <v>1</v>
      </c>
    </row>
    <row r="123" spans="1:24" ht="18.75" customHeight="1" x14ac:dyDescent="0.25">
      <c r="A123" t="s">
        <v>30</v>
      </c>
      <c r="B123" t="s">
        <v>31</v>
      </c>
      <c r="C123" t="s">
        <v>74</v>
      </c>
      <c r="D123" t="s">
        <v>79</v>
      </c>
      <c r="E123" s="32">
        <v>45726</v>
      </c>
      <c r="F123" s="5">
        <v>10</v>
      </c>
      <c r="G123" s="5">
        <v>3</v>
      </c>
      <c r="H123" s="5">
        <v>2025</v>
      </c>
      <c r="I123" s="5">
        <v>10</v>
      </c>
      <c r="J123" s="5">
        <v>1</v>
      </c>
      <c r="K123">
        <v>91</v>
      </c>
      <c r="L123">
        <v>70</v>
      </c>
      <c r="M123" s="33" t="s">
        <v>77</v>
      </c>
      <c r="N123" s="33" t="s">
        <v>77</v>
      </c>
      <c r="O123" s="33" t="s">
        <v>81</v>
      </c>
      <c r="P123" s="34">
        <v>4</v>
      </c>
      <c r="Q123" s="34">
        <v>2</v>
      </c>
      <c r="R123" s="34">
        <v>2</v>
      </c>
      <c r="S123" s="34">
        <v>2</v>
      </c>
      <c r="T123" s="5">
        <v>5</v>
      </c>
      <c r="U123" s="5">
        <v>5</v>
      </c>
      <c r="V123" s="5">
        <v>3</v>
      </c>
      <c r="W123" s="5">
        <v>6</v>
      </c>
      <c r="X123" s="5">
        <v>1</v>
      </c>
    </row>
    <row r="124" spans="1:24" ht="18.75" customHeight="1" x14ac:dyDescent="0.25">
      <c r="A124" t="s">
        <v>32</v>
      </c>
      <c r="B124" t="s">
        <v>33</v>
      </c>
      <c r="C124" t="s">
        <v>73</v>
      </c>
      <c r="D124" t="s">
        <v>78</v>
      </c>
      <c r="E124" s="32">
        <v>45726</v>
      </c>
      <c r="F124" s="5">
        <v>10</v>
      </c>
      <c r="G124" s="5">
        <v>3</v>
      </c>
      <c r="H124" s="5">
        <v>2025</v>
      </c>
      <c r="I124" s="5">
        <v>3</v>
      </c>
      <c r="J124" s="5">
        <v>2</v>
      </c>
      <c r="K124">
        <v>193</v>
      </c>
      <c r="L124">
        <v>133</v>
      </c>
      <c r="M124" s="33" t="s">
        <v>77</v>
      </c>
      <c r="N124" s="33" t="s">
        <v>77</v>
      </c>
      <c r="O124" s="33" t="s">
        <v>81</v>
      </c>
      <c r="P124" s="34">
        <v>1</v>
      </c>
      <c r="Q124" s="34">
        <v>0</v>
      </c>
      <c r="R124" s="34">
        <v>1</v>
      </c>
      <c r="S124" s="34">
        <v>1</v>
      </c>
      <c r="T124" s="5">
        <v>1</v>
      </c>
      <c r="U124" s="5">
        <v>2</v>
      </c>
      <c r="V124" s="5">
        <v>1</v>
      </c>
      <c r="W124" s="5">
        <v>2</v>
      </c>
      <c r="X124" s="5">
        <v>0</v>
      </c>
    </row>
    <row r="125" spans="1:24" ht="18.75" customHeight="1" x14ac:dyDescent="0.25">
      <c r="A125" t="s">
        <v>34</v>
      </c>
      <c r="B125" t="s">
        <v>35</v>
      </c>
      <c r="C125" t="s">
        <v>74</v>
      </c>
      <c r="D125" t="s">
        <v>79</v>
      </c>
      <c r="E125" s="32">
        <v>45726</v>
      </c>
      <c r="F125" s="5">
        <v>10</v>
      </c>
      <c r="G125" s="5">
        <v>3</v>
      </c>
      <c r="H125" s="5">
        <v>2025</v>
      </c>
      <c r="I125" s="5">
        <v>10</v>
      </c>
      <c r="J125" s="5">
        <v>0</v>
      </c>
      <c r="K125">
        <v>67</v>
      </c>
      <c r="L125">
        <v>66</v>
      </c>
      <c r="M125" s="33" t="s">
        <v>77</v>
      </c>
      <c r="N125" s="33" t="s">
        <v>77</v>
      </c>
      <c r="O125" s="33" t="s">
        <v>81</v>
      </c>
      <c r="P125" s="34">
        <v>4</v>
      </c>
      <c r="Q125" s="34">
        <v>2</v>
      </c>
      <c r="R125" s="34">
        <v>2</v>
      </c>
      <c r="S125" s="34">
        <v>2</v>
      </c>
      <c r="T125" s="5">
        <v>4</v>
      </c>
      <c r="U125" s="5">
        <v>6</v>
      </c>
      <c r="V125" s="5">
        <v>3</v>
      </c>
      <c r="W125" s="5">
        <v>6</v>
      </c>
      <c r="X125" s="5">
        <v>1</v>
      </c>
    </row>
    <row r="126" spans="1:24" ht="18.75" customHeight="1" x14ac:dyDescent="0.25">
      <c r="A126" t="s">
        <v>36</v>
      </c>
      <c r="B126" t="s">
        <v>37</v>
      </c>
      <c r="C126" t="s">
        <v>74</v>
      </c>
      <c r="D126" t="s">
        <v>79</v>
      </c>
      <c r="E126" s="32">
        <v>45726</v>
      </c>
      <c r="F126" s="5">
        <v>10</v>
      </c>
      <c r="G126" s="5">
        <v>3</v>
      </c>
      <c r="H126" s="5">
        <v>2025</v>
      </c>
      <c r="I126" s="5">
        <v>7</v>
      </c>
      <c r="J126" s="5">
        <v>1</v>
      </c>
      <c r="K126">
        <v>169</v>
      </c>
      <c r="L126">
        <v>153</v>
      </c>
      <c r="M126" s="33" t="s">
        <v>77</v>
      </c>
      <c r="N126" s="33" t="s">
        <v>77</v>
      </c>
      <c r="O126" s="33" t="s">
        <v>81</v>
      </c>
      <c r="P126" s="34">
        <v>3</v>
      </c>
      <c r="Q126" s="34">
        <v>2</v>
      </c>
      <c r="R126" s="34">
        <v>1</v>
      </c>
      <c r="S126" s="34">
        <v>1</v>
      </c>
      <c r="T126" s="5">
        <v>4</v>
      </c>
      <c r="U126" s="5">
        <v>3</v>
      </c>
      <c r="V126" s="5">
        <v>3</v>
      </c>
      <c r="W126" s="5">
        <v>3</v>
      </c>
      <c r="X126" s="5">
        <v>1</v>
      </c>
    </row>
    <row r="127" spans="1:24" ht="18.75" customHeight="1" x14ac:dyDescent="0.25">
      <c r="A127" t="s">
        <v>38</v>
      </c>
      <c r="B127" t="s">
        <v>82</v>
      </c>
      <c r="C127" t="s">
        <v>74</v>
      </c>
      <c r="D127" t="s">
        <v>80</v>
      </c>
      <c r="E127" s="32">
        <v>45726</v>
      </c>
      <c r="F127" s="5">
        <v>10</v>
      </c>
      <c r="G127" s="5">
        <v>3</v>
      </c>
      <c r="H127" s="5">
        <v>2025</v>
      </c>
      <c r="I127" s="5">
        <v>3</v>
      </c>
      <c r="J127" s="5">
        <v>2</v>
      </c>
      <c r="K127">
        <v>56</v>
      </c>
      <c r="L127">
        <v>30</v>
      </c>
      <c r="M127" s="33" t="s">
        <v>77</v>
      </c>
      <c r="N127" s="33" t="s">
        <v>77</v>
      </c>
      <c r="O127" s="33" t="s">
        <v>81</v>
      </c>
      <c r="P127" s="34">
        <v>1</v>
      </c>
      <c r="Q127" s="34">
        <v>1</v>
      </c>
      <c r="R127" s="34">
        <v>0</v>
      </c>
      <c r="S127" s="34">
        <v>1</v>
      </c>
      <c r="T127" s="5">
        <v>1</v>
      </c>
      <c r="U127" s="5">
        <v>2</v>
      </c>
      <c r="V127" s="5">
        <v>1</v>
      </c>
      <c r="W127" s="5">
        <v>2</v>
      </c>
      <c r="X127" s="5">
        <v>0</v>
      </c>
    </row>
    <row r="128" spans="1:24" ht="18.75" customHeight="1" x14ac:dyDescent="0.25">
      <c r="A128" t="s">
        <v>40</v>
      </c>
      <c r="B128" t="s">
        <v>41</v>
      </c>
      <c r="C128" t="s">
        <v>74</v>
      </c>
      <c r="D128" t="s">
        <v>80</v>
      </c>
      <c r="E128" s="32">
        <v>45726</v>
      </c>
      <c r="F128" s="5">
        <v>10</v>
      </c>
      <c r="G128" s="5">
        <v>3</v>
      </c>
      <c r="H128" s="5">
        <v>2025</v>
      </c>
      <c r="I128" s="5">
        <v>5</v>
      </c>
      <c r="J128" s="5">
        <v>0</v>
      </c>
      <c r="K128">
        <v>196</v>
      </c>
      <c r="L128">
        <v>123</v>
      </c>
      <c r="M128" s="33" t="s">
        <v>77</v>
      </c>
      <c r="N128" s="33" t="s">
        <v>77</v>
      </c>
      <c r="O128" s="33" t="s">
        <v>81</v>
      </c>
      <c r="P128" s="34">
        <v>2</v>
      </c>
      <c r="Q128" s="34">
        <v>1</v>
      </c>
      <c r="R128" s="34">
        <v>1</v>
      </c>
      <c r="S128" s="34">
        <v>1</v>
      </c>
      <c r="T128" s="5">
        <v>3</v>
      </c>
      <c r="U128" s="5">
        <v>2</v>
      </c>
      <c r="V128" s="5">
        <v>1</v>
      </c>
      <c r="W128" s="5">
        <v>3</v>
      </c>
      <c r="X128" s="5">
        <v>1</v>
      </c>
    </row>
    <row r="129" spans="1:24" ht="18.75" customHeight="1" x14ac:dyDescent="0.25">
      <c r="A129" t="s">
        <v>42</v>
      </c>
      <c r="B129" t="s">
        <v>43</v>
      </c>
      <c r="C129" t="s">
        <v>73</v>
      </c>
      <c r="D129" t="s">
        <v>78</v>
      </c>
      <c r="E129" s="32">
        <v>45726</v>
      </c>
      <c r="F129" s="5">
        <v>10</v>
      </c>
      <c r="G129" s="5">
        <v>3</v>
      </c>
      <c r="H129" s="5">
        <v>2025</v>
      </c>
      <c r="I129" s="5">
        <v>5</v>
      </c>
      <c r="J129" s="5">
        <v>1</v>
      </c>
      <c r="K129">
        <v>46</v>
      </c>
      <c r="L129">
        <v>46</v>
      </c>
      <c r="M129" s="33" t="s">
        <v>77</v>
      </c>
      <c r="N129" s="33" t="s">
        <v>77</v>
      </c>
      <c r="O129" s="33" t="s">
        <v>81</v>
      </c>
      <c r="P129" s="34">
        <v>2</v>
      </c>
      <c r="Q129" s="34">
        <v>1</v>
      </c>
      <c r="R129" s="34">
        <v>1</v>
      </c>
      <c r="S129" s="34">
        <v>1</v>
      </c>
      <c r="T129" s="5">
        <v>3</v>
      </c>
      <c r="U129" s="5">
        <v>2</v>
      </c>
      <c r="V129" s="5">
        <v>1</v>
      </c>
      <c r="W129" s="5">
        <v>4</v>
      </c>
      <c r="X129" s="5">
        <v>0</v>
      </c>
    </row>
    <row r="130" spans="1:24" ht="18.75" customHeight="1" x14ac:dyDescent="0.25">
      <c r="A130" t="s">
        <v>44</v>
      </c>
      <c r="B130" t="s">
        <v>45</v>
      </c>
      <c r="C130" t="s">
        <v>74</v>
      </c>
      <c r="D130" t="s">
        <v>80</v>
      </c>
      <c r="E130" s="32">
        <v>45726</v>
      </c>
      <c r="F130" s="5">
        <v>10</v>
      </c>
      <c r="G130" s="5">
        <v>3</v>
      </c>
      <c r="H130" s="5">
        <v>2025</v>
      </c>
      <c r="I130" s="5">
        <v>2</v>
      </c>
      <c r="J130" s="5">
        <v>1</v>
      </c>
      <c r="K130">
        <v>162</v>
      </c>
      <c r="L130">
        <v>146</v>
      </c>
      <c r="M130" s="33" t="s">
        <v>77</v>
      </c>
      <c r="N130" s="33" t="s">
        <v>77</v>
      </c>
      <c r="O130" s="33" t="s">
        <v>81</v>
      </c>
      <c r="P130" s="34">
        <v>1</v>
      </c>
      <c r="Q130" s="34">
        <v>1</v>
      </c>
      <c r="R130" s="34">
        <v>0</v>
      </c>
      <c r="S130" s="34">
        <v>0</v>
      </c>
      <c r="T130" s="5">
        <v>1</v>
      </c>
      <c r="U130" s="5">
        <v>1</v>
      </c>
      <c r="V130" s="5">
        <v>1</v>
      </c>
      <c r="W130" s="5">
        <v>1</v>
      </c>
      <c r="X130" s="5">
        <v>0</v>
      </c>
    </row>
    <row r="131" spans="1:24" ht="18.75" customHeight="1" x14ac:dyDescent="0.25">
      <c r="A131" t="s">
        <v>46</v>
      </c>
      <c r="B131" t="s">
        <v>47</v>
      </c>
      <c r="C131" t="s">
        <v>73</v>
      </c>
      <c r="D131" t="s">
        <v>76</v>
      </c>
      <c r="E131" s="32">
        <v>45726</v>
      </c>
      <c r="F131" s="5">
        <v>10</v>
      </c>
      <c r="G131" s="5">
        <v>3</v>
      </c>
      <c r="H131" s="5">
        <v>2025</v>
      </c>
      <c r="I131" s="5">
        <v>1</v>
      </c>
      <c r="J131" s="5">
        <v>1</v>
      </c>
      <c r="K131">
        <v>81</v>
      </c>
      <c r="L131">
        <v>61</v>
      </c>
      <c r="M131" s="33" t="s">
        <v>77</v>
      </c>
      <c r="N131" s="33" t="s">
        <v>77</v>
      </c>
      <c r="O131" s="33" t="s">
        <v>81</v>
      </c>
      <c r="P131" s="34">
        <v>0</v>
      </c>
      <c r="Q131" s="34">
        <v>1</v>
      </c>
      <c r="R131" s="34">
        <v>0</v>
      </c>
      <c r="S131" s="34">
        <v>0</v>
      </c>
      <c r="T131" s="5">
        <v>0</v>
      </c>
      <c r="U131" s="5">
        <v>1</v>
      </c>
      <c r="V131" s="5">
        <v>0</v>
      </c>
      <c r="W131" s="5">
        <v>1</v>
      </c>
      <c r="X131" s="5">
        <v>0</v>
      </c>
    </row>
    <row r="132" spans="1:24" ht="18.75" customHeight="1" x14ac:dyDescent="0.25">
      <c r="A132" s="35" t="s">
        <v>22</v>
      </c>
      <c r="B132" s="35" t="s">
        <v>23</v>
      </c>
      <c r="C132" t="s">
        <v>75</v>
      </c>
      <c r="D132" t="s">
        <v>78</v>
      </c>
      <c r="E132" s="32">
        <v>45727</v>
      </c>
      <c r="F132" s="5">
        <v>11</v>
      </c>
      <c r="G132" s="5">
        <v>3</v>
      </c>
      <c r="H132" s="5">
        <v>2025</v>
      </c>
      <c r="I132" s="5">
        <v>9</v>
      </c>
      <c r="J132" s="5">
        <v>1</v>
      </c>
      <c r="K132">
        <v>200</v>
      </c>
      <c r="L132">
        <v>195</v>
      </c>
      <c r="M132" s="33" t="s">
        <v>77</v>
      </c>
      <c r="N132" s="33" t="s">
        <v>77</v>
      </c>
      <c r="O132" s="33" t="s">
        <v>81</v>
      </c>
      <c r="P132" s="34">
        <v>4</v>
      </c>
      <c r="Q132" s="34">
        <v>1</v>
      </c>
      <c r="R132" s="34">
        <v>2</v>
      </c>
      <c r="S132" s="34">
        <v>2</v>
      </c>
      <c r="T132" s="5">
        <v>4</v>
      </c>
      <c r="U132" s="5">
        <v>5</v>
      </c>
      <c r="V132" s="5">
        <v>3</v>
      </c>
      <c r="W132" s="5">
        <v>5</v>
      </c>
      <c r="X132" s="5">
        <v>1</v>
      </c>
    </row>
    <row r="133" spans="1:24" ht="18.75" customHeight="1" x14ac:dyDescent="0.25">
      <c r="A133" t="s">
        <v>24</v>
      </c>
      <c r="B133" t="s">
        <v>25</v>
      </c>
      <c r="C133" t="s">
        <v>74</v>
      </c>
      <c r="D133" t="s">
        <v>78</v>
      </c>
      <c r="E133" s="32">
        <v>45727</v>
      </c>
      <c r="F133" s="5">
        <v>11</v>
      </c>
      <c r="G133" s="5">
        <v>3</v>
      </c>
      <c r="H133" s="5">
        <v>2025</v>
      </c>
      <c r="I133" s="5">
        <v>7</v>
      </c>
      <c r="J133" s="5">
        <v>0</v>
      </c>
      <c r="K133">
        <v>128</v>
      </c>
      <c r="L133">
        <v>105</v>
      </c>
      <c r="M133" s="33" t="s">
        <v>77</v>
      </c>
      <c r="N133" s="33" t="s">
        <v>77</v>
      </c>
      <c r="O133" s="33" t="s">
        <v>81</v>
      </c>
      <c r="P133" s="34">
        <v>3</v>
      </c>
      <c r="Q133" s="34">
        <v>2</v>
      </c>
      <c r="R133" s="34">
        <v>1</v>
      </c>
      <c r="S133" s="34">
        <v>1</v>
      </c>
      <c r="T133" s="5">
        <v>3</v>
      </c>
      <c r="U133" s="5">
        <v>4</v>
      </c>
      <c r="V133" s="5">
        <v>2</v>
      </c>
      <c r="W133" s="5">
        <v>4</v>
      </c>
      <c r="X133" s="5">
        <v>1</v>
      </c>
    </row>
    <row r="134" spans="1:24" ht="18.75" customHeight="1" x14ac:dyDescent="0.25">
      <c r="A134" t="s">
        <v>26</v>
      </c>
      <c r="B134" t="s">
        <v>27</v>
      </c>
      <c r="C134" t="s">
        <v>73</v>
      </c>
      <c r="D134" t="s">
        <v>78</v>
      </c>
      <c r="E134" s="32">
        <v>45727</v>
      </c>
      <c r="F134" s="5">
        <v>11</v>
      </c>
      <c r="G134" s="5">
        <v>3</v>
      </c>
      <c r="H134" s="5">
        <v>2025</v>
      </c>
      <c r="I134" s="5">
        <v>1</v>
      </c>
      <c r="J134" s="5">
        <v>1</v>
      </c>
      <c r="K134">
        <v>164</v>
      </c>
      <c r="L134">
        <v>113</v>
      </c>
      <c r="M134" s="33" t="s">
        <v>77</v>
      </c>
      <c r="N134" s="33" t="s">
        <v>77</v>
      </c>
      <c r="O134" s="33" t="s">
        <v>81</v>
      </c>
      <c r="P134" s="34">
        <v>0</v>
      </c>
      <c r="Q134" s="34">
        <v>1</v>
      </c>
      <c r="R134" s="34">
        <v>0</v>
      </c>
      <c r="S134" s="34">
        <v>0</v>
      </c>
      <c r="T134" s="5">
        <v>0</v>
      </c>
      <c r="U134" s="5">
        <v>1</v>
      </c>
      <c r="V134" s="5">
        <v>0</v>
      </c>
      <c r="W134" s="5">
        <v>1</v>
      </c>
      <c r="X134" s="5">
        <v>0</v>
      </c>
    </row>
    <row r="135" spans="1:24" ht="18.75" customHeight="1" x14ac:dyDescent="0.25">
      <c r="A135" t="s">
        <v>28</v>
      </c>
      <c r="B135" t="s">
        <v>29</v>
      </c>
      <c r="C135" t="s">
        <v>75</v>
      </c>
      <c r="D135" t="s">
        <v>76</v>
      </c>
      <c r="E135" s="32">
        <v>45727</v>
      </c>
      <c r="F135" s="5">
        <v>11</v>
      </c>
      <c r="G135" s="5">
        <v>3</v>
      </c>
      <c r="H135" s="5">
        <v>2025</v>
      </c>
      <c r="I135" s="5">
        <v>0</v>
      </c>
      <c r="J135" s="5">
        <v>2</v>
      </c>
      <c r="K135">
        <v>132</v>
      </c>
      <c r="L135">
        <v>108</v>
      </c>
      <c r="M135" s="33" t="s">
        <v>77</v>
      </c>
      <c r="N135" s="33" t="s">
        <v>77</v>
      </c>
      <c r="O135" s="33" t="s">
        <v>81</v>
      </c>
      <c r="P135" s="34">
        <v>0</v>
      </c>
      <c r="Q135" s="34">
        <v>0</v>
      </c>
      <c r="R135" s="34">
        <v>0</v>
      </c>
      <c r="S135" s="34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</row>
    <row r="136" spans="1:24" ht="18.75" customHeight="1" x14ac:dyDescent="0.25">
      <c r="A136" t="s">
        <v>30</v>
      </c>
      <c r="B136" t="s">
        <v>31</v>
      </c>
      <c r="C136" t="s">
        <v>74</v>
      </c>
      <c r="D136" t="s">
        <v>79</v>
      </c>
      <c r="E136" s="32">
        <v>45727</v>
      </c>
      <c r="F136" s="5">
        <v>11</v>
      </c>
      <c r="G136" s="5">
        <v>3</v>
      </c>
      <c r="H136" s="5">
        <v>2025</v>
      </c>
      <c r="I136" s="5">
        <v>5</v>
      </c>
      <c r="J136" s="5">
        <v>0</v>
      </c>
      <c r="K136">
        <v>118</v>
      </c>
      <c r="L136">
        <v>82</v>
      </c>
      <c r="M136" s="33" t="s">
        <v>77</v>
      </c>
      <c r="N136" s="33" t="s">
        <v>77</v>
      </c>
      <c r="O136" s="33" t="s">
        <v>81</v>
      </c>
      <c r="P136" s="34">
        <v>2</v>
      </c>
      <c r="Q136" s="34">
        <v>1</v>
      </c>
      <c r="R136" s="34">
        <v>1</v>
      </c>
      <c r="S136" s="34">
        <v>1</v>
      </c>
      <c r="T136" s="5">
        <v>3</v>
      </c>
      <c r="U136" s="5">
        <v>2</v>
      </c>
      <c r="V136" s="5">
        <v>2</v>
      </c>
      <c r="W136" s="5">
        <v>3</v>
      </c>
      <c r="X136" s="5">
        <v>0</v>
      </c>
    </row>
    <row r="137" spans="1:24" ht="18.75" customHeight="1" x14ac:dyDescent="0.25">
      <c r="A137" t="s">
        <v>32</v>
      </c>
      <c r="B137" t="s">
        <v>33</v>
      </c>
      <c r="C137" t="s">
        <v>73</v>
      </c>
      <c r="D137" t="s">
        <v>78</v>
      </c>
      <c r="E137" s="32">
        <v>45727</v>
      </c>
      <c r="F137" s="5">
        <v>11</v>
      </c>
      <c r="G137" s="5">
        <v>3</v>
      </c>
      <c r="H137" s="5">
        <v>2025</v>
      </c>
      <c r="I137" s="5">
        <v>10</v>
      </c>
      <c r="J137" s="5">
        <v>0</v>
      </c>
      <c r="K137">
        <v>26</v>
      </c>
      <c r="L137">
        <v>20</v>
      </c>
      <c r="M137" s="33" t="s">
        <v>77</v>
      </c>
      <c r="N137" s="33" t="s">
        <v>77</v>
      </c>
      <c r="O137" s="33" t="s">
        <v>81</v>
      </c>
      <c r="P137" s="34">
        <v>4</v>
      </c>
      <c r="Q137" s="34">
        <v>2</v>
      </c>
      <c r="R137" s="34">
        <v>2</v>
      </c>
      <c r="S137" s="34">
        <v>2</v>
      </c>
      <c r="T137" s="5">
        <v>5</v>
      </c>
      <c r="U137" s="5">
        <v>5</v>
      </c>
      <c r="V137" s="5">
        <v>3</v>
      </c>
      <c r="W137" s="5">
        <v>6</v>
      </c>
      <c r="X137" s="5">
        <v>1</v>
      </c>
    </row>
    <row r="138" spans="1:24" ht="18.75" customHeight="1" x14ac:dyDescent="0.25">
      <c r="A138" t="s">
        <v>34</v>
      </c>
      <c r="B138" t="s">
        <v>35</v>
      </c>
      <c r="C138" t="s">
        <v>74</v>
      </c>
      <c r="D138" t="s">
        <v>79</v>
      </c>
      <c r="E138" s="32">
        <v>45727</v>
      </c>
      <c r="F138" s="5">
        <v>11</v>
      </c>
      <c r="G138" s="5">
        <v>3</v>
      </c>
      <c r="H138" s="5">
        <v>2025</v>
      </c>
      <c r="I138" s="5">
        <v>6</v>
      </c>
      <c r="J138" s="5">
        <v>2</v>
      </c>
      <c r="K138">
        <v>71</v>
      </c>
      <c r="L138">
        <v>68</v>
      </c>
      <c r="M138" s="33" t="s">
        <v>77</v>
      </c>
      <c r="N138" s="33" t="s">
        <v>77</v>
      </c>
      <c r="O138" s="33" t="s">
        <v>81</v>
      </c>
      <c r="P138" s="34">
        <v>3</v>
      </c>
      <c r="Q138" s="34">
        <v>1</v>
      </c>
      <c r="R138" s="34">
        <v>1</v>
      </c>
      <c r="S138" s="34">
        <v>1</v>
      </c>
      <c r="T138" s="5">
        <v>3</v>
      </c>
      <c r="U138" s="5">
        <v>3</v>
      </c>
      <c r="V138" s="5">
        <v>2</v>
      </c>
      <c r="W138" s="5">
        <v>3</v>
      </c>
      <c r="X138" s="5">
        <v>1</v>
      </c>
    </row>
    <row r="139" spans="1:24" ht="18.75" customHeight="1" x14ac:dyDescent="0.25">
      <c r="A139" t="s">
        <v>36</v>
      </c>
      <c r="B139" t="s">
        <v>37</v>
      </c>
      <c r="C139" t="s">
        <v>74</v>
      </c>
      <c r="D139" t="s">
        <v>79</v>
      </c>
      <c r="E139" s="32">
        <v>45727</v>
      </c>
      <c r="F139" s="5">
        <v>11</v>
      </c>
      <c r="G139" s="5">
        <v>3</v>
      </c>
      <c r="H139" s="5">
        <v>2025</v>
      </c>
      <c r="I139" s="5">
        <v>5</v>
      </c>
      <c r="J139" s="5">
        <v>1</v>
      </c>
      <c r="K139">
        <v>27</v>
      </c>
      <c r="L139">
        <v>17</v>
      </c>
      <c r="M139" s="33" t="s">
        <v>77</v>
      </c>
      <c r="N139" s="33" t="s">
        <v>77</v>
      </c>
      <c r="O139" s="33" t="s">
        <v>81</v>
      </c>
      <c r="P139" s="34">
        <v>2</v>
      </c>
      <c r="Q139" s="34">
        <v>1</v>
      </c>
      <c r="R139" s="34">
        <v>1</v>
      </c>
      <c r="S139" s="34">
        <v>1</v>
      </c>
      <c r="T139" s="5">
        <v>2</v>
      </c>
      <c r="U139" s="5">
        <v>3</v>
      </c>
      <c r="V139" s="5">
        <v>2</v>
      </c>
      <c r="W139" s="5">
        <v>2</v>
      </c>
      <c r="X139" s="5">
        <v>1</v>
      </c>
    </row>
    <row r="140" spans="1:24" ht="18.75" customHeight="1" x14ac:dyDescent="0.25">
      <c r="A140" t="s">
        <v>38</v>
      </c>
      <c r="B140" t="s">
        <v>82</v>
      </c>
      <c r="C140" t="s">
        <v>74</v>
      </c>
      <c r="D140" t="s">
        <v>80</v>
      </c>
      <c r="E140" s="32">
        <v>45727</v>
      </c>
      <c r="F140" s="5">
        <v>11</v>
      </c>
      <c r="G140" s="5">
        <v>3</v>
      </c>
      <c r="H140" s="5">
        <v>2025</v>
      </c>
      <c r="I140" s="5">
        <v>10</v>
      </c>
      <c r="J140" s="5">
        <v>0</v>
      </c>
      <c r="K140">
        <v>150</v>
      </c>
      <c r="L140">
        <v>133</v>
      </c>
      <c r="M140" s="33" t="s">
        <v>77</v>
      </c>
      <c r="N140" s="33" t="s">
        <v>77</v>
      </c>
      <c r="O140" s="33" t="s">
        <v>81</v>
      </c>
      <c r="P140" s="34">
        <v>4</v>
      </c>
      <c r="Q140" s="34">
        <v>2</v>
      </c>
      <c r="R140" s="34">
        <v>2</v>
      </c>
      <c r="S140" s="34">
        <v>2</v>
      </c>
      <c r="T140" s="5">
        <v>4</v>
      </c>
      <c r="U140" s="5">
        <v>6</v>
      </c>
      <c r="V140" s="5">
        <v>4</v>
      </c>
      <c r="W140" s="5">
        <v>5</v>
      </c>
      <c r="X140" s="5">
        <v>1</v>
      </c>
    </row>
    <row r="141" spans="1:24" ht="18.75" customHeight="1" x14ac:dyDescent="0.25">
      <c r="A141" t="s">
        <v>40</v>
      </c>
      <c r="B141" t="s">
        <v>41</v>
      </c>
      <c r="C141" t="s">
        <v>74</v>
      </c>
      <c r="D141" t="s">
        <v>80</v>
      </c>
      <c r="E141" s="32">
        <v>45727</v>
      </c>
      <c r="F141" s="5">
        <v>11</v>
      </c>
      <c r="G141" s="5">
        <v>3</v>
      </c>
      <c r="H141" s="5">
        <v>2025</v>
      </c>
      <c r="I141" s="5">
        <v>4</v>
      </c>
      <c r="J141" s="5">
        <v>2</v>
      </c>
      <c r="K141">
        <v>36</v>
      </c>
      <c r="L141">
        <v>25</v>
      </c>
      <c r="M141" s="33" t="s">
        <v>77</v>
      </c>
      <c r="N141" s="33" t="s">
        <v>77</v>
      </c>
      <c r="O141" s="33" t="s">
        <v>81</v>
      </c>
      <c r="P141" s="34">
        <v>1</v>
      </c>
      <c r="Q141" s="34">
        <v>1</v>
      </c>
      <c r="R141" s="34">
        <v>1</v>
      </c>
      <c r="S141" s="34">
        <v>1</v>
      </c>
      <c r="T141" s="5">
        <v>2</v>
      </c>
      <c r="U141" s="5">
        <v>2</v>
      </c>
      <c r="V141" s="5">
        <v>1</v>
      </c>
      <c r="W141" s="5">
        <v>2</v>
      </c>
      <c r="X141" s="5">
        <v>1</v>
      </c>
    </row>
    <row r="142" spans="1:24" ht="18.75" customHeight="1" x14ac:dyDescent="0.25">
      <c r="A142" t="s">
        <v>42</v>
      </c>
      <c r="B142" t="s">
        <v>43</v>
      </c>
      <c r="C142" t="s">
        <v>73</v>
      </c>
      <c r="D142" t="s">
        <v>78</v>
      </c>
      <c r="E142" s="32">
        <v>45727</v>
      </c>
      <c r="F142" s="5">
        <v>11</v>
      </c>
      <c r="G142" s="5">
        <v>3</v>
      </c>
      <c r="H142" s="5">
        <v>2025</v>
      </c>
      <c r="I142" s="5">
        <v>9</v>
      </c>
      <c r="J142" s="5">
        <v>0</v>
      </c>
      <c r="K142">
        <v>107</v>
      </c>
      <c r="L142">
        <v>69</v>
      </c>
      <c r="M142" s="33" t="s">
        <v>77</v>
      </c>
      <c r="N142" s="33" t="s">
        <v>77</v>
      </c>
      <c r="O142" s="33" t="s">
        <v>81</v>
      </c>
      <c r="P142" s="34">
        <v>4</v>
      </c>
      <c r="Q142" s="34">
        <v>1</v>
      </c>
      <c r="R142" s="34">
        <v>2</v>
      </c>
      <c r="S142" s="34">
        <v>2</v>
      </c>
      <c r="T142" s="5">
        <v>6</v>
      </c>
      <c r="U142" s="5">
        <v>3</v>
      </c>
      <c r="V142" s="5">
        <v>4</v>
      </c>
      <c r="W142" s="5">
        <v>4</v>
      </c>
      <c r="X142" s="5">
        <v>1</v>
      </c>
    </row>
    <row r="143" spans="1:24" ht="18.75" customHeight="1" x14ac:dyDescent="0.25">
      <c r="A143" t="s">
        <v>44</v>
      </c>
      <c r="B143" t="s">
        <v>45</v>
      </c>
      <c r="C143" t="s">
        <v>74</v>
      </c>
      <c r="D143" t="s">
        <v>80</v>
      </c>
      <c r="E143" s="32">
        <v>45727</v>
      </c>
      <c r="F143" s="5">
        <v>11</v>
      </c>
      <c r="G143" s="5">
        <v>3</v>
      </c>
      <c r="H143" s="5">
        <v>2025</v>
      </c>
      <c r="I143" s="5">
        <v>3</v>
      </c>
      <c r="J143" s="5">
        <v>2</v>
      </c>
      <c r="K143">
        <v>91</v>
      </c>
      <c r="L143">
        <v>64</v>
      </c>
      <c r="M143" s="33" t="s">
        <v>77</v>
      </c>
      <c r="N143" s="33" t="s">
        <v>77</v>
      </c>
      <c r="O143" s="33" t="s">
        <v>81</v>
      </c>
      <c r="P143" s="34">
        <v>1</v>
      </c>
      <c r="Q143" s="34">
        <v>1</v>
      </c>
      <c r="R143" s="34">
        <v>0</v>
      </c>
      <c r="S143" s="34">
        <v>1</v>
      </c>
      <c r="T143" s="5">
        <v>2</v>
      </c>
      <c r="U143" s="5">
        <v>1</v>
      </c>
      <c r="V143" s="5">
        <v>1</v>
      </c>
      <c r="W143" s="5">
        <v>2</v>
      </c>
      <c r="X143" s="5">
        <v>0</v>
      </c>
    </row>
    <row r="144" spans="1:24" ht="18.75" customHeight="1" x14ac:dyDescent="0.25">
      <c r="A144" t="s">
        <v>46</v>
      </c>
      <c r="B144" t="s">
        <v>47</v>
      </c>
      <c r="C144" t="s">
        <v>73</v>
      </c>
      <c r="D144" t="s">
        <v>76</v>
      </c>
      <c r="E144" s="32">
        <v>45727</v>
      </c>
      <c r="F144" s="5">
        <v>11</v>
      </c>
      <c r="G144" s="5">
        <v>3</v>
      </c>
      <c r="H144" s="5">
        <v>2025</v>
      </c>
      <c r="I144" s="5">
        <v>9</v>
      </c>
      <c r="J144" s="5">
        <v>0</v>
      </c>
      <c r="K144">
        <v>131</v>
      </c>
      <c r="L144">
        <v>97</v>
      </c>
      <c r="M144" s="33" t="s">
        <v>77</v>
      </c>
      <c r="N144" s="33" t="s">
        <v>77</v>
      </c>
      <c r="O144" s="33" t="s">
        <v>81</v>
      </c>
      <c r="P144" s="34">
        <v>4</v>
      </c>
      <c r="Q144" s="34">
        <v>1</v>
      </c>
      <c r="R144" s="34">
        <v>2</v>
      </c>
      <c r="S144" s="34">
        <v>2</v>
      </c>
      <c r="T144" s="5">
        <v>6</v>
      </c>
      <c r="U144" s="5">
        <v>3</v>
      </c>
      <c r="V144" s="5">
        <v>4</v>
      </c>
      <c r="W144" s="5">
        <v>4</v>
      </c>
      <c r="X144" s="5">
        <v>1</v>
      </c>
    </row>
    <row r="145" spans="1:24" ht="18.75" customHeight="1" x14ac:dyDescent="0.25">
      <c r="A145" s="35" t="s">
        <v>22</v>
      </c>
      <c r="B145" s="35" t="s">
        <v>23</v>
      </c>
      <c r="C145" t="s">
        <v>75</v>
      </c>
      <c r="D145" t="s">
        <v>78</v>
      </c>
      <c r="E145" s="32">
        <v>45728</v>
      </c>
      <c r="F145" s="5">
        <v>12</v>
      </c>
      <c r="G145" s="5">
        <v>3</v>
      </c>
      <c r="H145" s="5">
        <v>2025</v>
      </c>
      <c r="I145" s="5">
        <v>7</v>
      </c>
      <c r="J145" s="5">
        <v>1</v>
      </c>
      <c r="K145">
        <v>69</v>
      </c>
      <c r="L145">
        <v>55</v>
      </c>
      <c r="M145" s="33" t="s">
        <v>77</v>
      </c>
      <c r="N145" s="33" t="s">
        <v>77</v>
      </c>
      <c r="O145" s="33" t="s">
        <v>81</v>
      </c>
      <c r="P145" s="34">
        <v>3</v>
      </c>
      <c r="Q145" s="34">
        <v>1</v>
      </c>
      <c r="R145" s="34">
        <v>2</v>
      </c>
      <c r="S145" s="34">
        <v>1</v>
      </c>
      <c r="T145" s="5">
        <v>3</v>
      </c>
      <c r="U145" s="5">
        <v>4</v>
      </c>
      <c r="V145" s="5">
        <v>3</v>
      </c>
      <c r="W145" s="5">
        <v>3</v>
      </c>
      <c r="X145" s="5">
        <v>1</v>
      </c>
    </row>
    <row r="146" spans="1:24" ht="18.75" customHeight="1" x14ac:dyDescent="0.25">
      <c r="A146" t="s">
        <v>24</v>
      </c>
      <c r="B146" t="s">
        <v>25</v>
      </c>
      <c r="C146" t="s">
        <v>74</v>
      </c>
      <c r="D146" t="s">
        <v>78</v>
      </c>
      <c r="E146" s="32">
        <v>45728</v>
      </c>
      <c r="F146" s="5">
        <v>12</v>
      </c>
      <c r="G146" s="5">
        <v>3</v>
      </c>
      <c r="H146" s="5">
        <v>2025</v>
      </c>
      <c r="I146" s="5">
        <v>6</v>
      </c>
      <c r="J146" s="5">
        <v>0</v>
      </c>
      <c r="K146">
        <v>73</v>
      </c>
      <c r="L146">
        <v>67</v>
      </c>
      <c r="M146" s="33" t="s">
        <v>77</v>
      </c>
      <c r="N146" s="33" t="s">
        <v>77</v>
      </c>
      <c r="O146" s="33" t="s">
        <v>81</v>
      </c>
      <c r="P146" s="34">
        <v>3</v>
      </c>
      <c r="Q146" s="34">
        <v>1</v>
      </c>
      <c r="R146" s="34">
        <v>1</v>
      </c>
      <c r="S146" s="34">
        <v>1</v>
      </c>
      <c r="T146" s="5">
        <v>3</v>
      </c>
      <c r="U146" s="5">
        <v>3</v>
      </c>
      <c r="V146" s="5">
        <v>2</v>
      </c>
      <c r="W146" s="5">
        <v>4</v>
      </c>
      <c r="X146" s="5">
        <v>0</v>
      </c>
    </row>
    <row r="147" spans="1:24" ht="18.75" customHeight="1" x14ac:dyDescent="0.25">
      <c r="A147" t="s">
        <v>26</v>
      </c>
      <c r="B147" t="s">
        <v>27</v>
      </c>
      <c r="C147" t="s">
        <v>73</v>
      </c>
      <c r="D147" t="s">
        <v>78</v>
      </c>
      <c r="E147" s="32">
        <v>45728</v>
      </c>
      <c r="F147" s="5">
        <v>12</v>
      </c>
      <c r="G147" s="5">
        <v>3</v>
      </c>
      <c r="H147" s="5">
        <v>2025</v>
      </c>
      <c r="I147" s="5">
        <v>4</v>
      </c>
      <c r="J147" s="5">
        <v>1</v>
      </c>
      <c r="K147">
        <v>184</v>
      </c>
      <c r="L147">
        <v>164</v>
      </c>
      <c r="M147" s="33" t="s">
        <v>77</v>
      </c>
      <c r="N147" s="33" t="s">
        <v>77</v>
      </c>
      <c r="O147" s="33" t="s">
        <v>81</v>
      </c>
      <c r="P147" s="34">
        <v>2</v>
      </c>
      <c r="Q147" s="34">
        <v>0</v>
      </c>
      <c r="R147" s="34">
        <v>1</v>
      </c>
      <c r="S147" s="34">
        <v>1</v>
      </c>
      <c r="T147" s="5">
        <v>2</v>
      </c>
      <c r="U147" s="5">
        <v>2</v>
      </c>
      <c r="V147" s="5">
        <v>1</v>
      </c>
      <c r="W147" s="5">
        <v>2</v>
      </c>
      <c r="X147" s="5">
        <v>1</v>
      </c>
    </row>
    <row r="148" spans="1:24" ht="18.75" customHeight="1" x14ac:dyDescent="0.25">
      <c r="A148" t="s">
        <v>28</v>
      </c>
      <c r="B148" t="s">
        <v>29</v>
      </c>
      <c r="C148" t="s">
        <v>75</v>
      </c>
      <c r="D148" t="s">
        <v>76</v>
      </c>
      <c r="E148" s="32">
        <v>45728</v>
      </c>
      <c r="F148" s="5">
        <v>12</v>
      </c>
      <c r="G148" s="5">
        <v>3</v>
      </c>
      <c r="H148" s="5">
        <v>2025</v>
      </c>
      <c r="I148" s="5">
        <v>3</v>
      </c>
      <c r="J148" s="5">
        <v>0</v>
      </c>
      <c r="K148">
        <v>93</v>
      </c>
      <c r="L148">
        <v>51</v>
      </c>
      <c r="M148" s="33" t="s">
        <v>77</v>
      </c>
      <c r="N148" s="33" t="s">
        <v>77</v>
      </c>
      <c r="O148" s="33" t="s">
        <v>81</v>
      </c>
      <c r="P148" s="34">
        <v>1</v>
      </c>
      <c r="Q148" s="34">
        <v>0</v>
      </c>
      <c r="R148" s="34">
        <v>1</v>
      </c>
      <c r="S148" s="34">
        <v>1</v>
      </c>
      <c r="T148" s="5">
        <v>2</v>
      </c>
      <c r="U148" s="5">
        <v>1</v>
      </c>
      <c r="V148" s="5">
        <v>1</v>
      </c>
      <c r="W148" s="5">
        <v>2</v>
      </c>
      <c r="X148" s="5">
        <v>0</v>
      </c>
    </row>
    <row r="149" spans="1:24" ht="18.75" customHeight="1" x14ac:dyDescent="0.25">
      <c r="A149" t="s">
        <v>30</v>
      </c>
      <c r="B149" t="s">
        <v>31</v>
      </c>
      <c r="C149" t="s">
        <v>74</v>
      </c>
      <c r="D149" t="s">
        <v>79</v>
      </c>
      <c r="E149" s="32">
        <v>45728</v>
      </c>
      <c r="F149" s="5">
        <v>12</v>
      </c>
      <c r="G149" s="5">
        <v>3</v>
      </c>
      <c r="H149" s="5">
        <v>2025</v>
      </c>
      <c r="I149" s="5">
        <v>2</v>
      </c>
      <c r="J149" s="5">
        <v>2</v>
      </c>
      <c r="K149">
        <v>167</v>
      </c>
      <c r="L149">
        <v>122</v>
      </c>
      <c r="M149" s="33" t="s">
        <v>77</v>
      </c>
      <c r="N149" s="33" t="s">
        <v>77</v>
      </c>
      <c r="O149" s="33" t="s">
        <v>81</v>
      </c>
      <c r="P149" s="34">
        <v>1</v>
      </c>
      <c r="Q149" s="34">
        <v>1</v>
      </c>
      <c r="R149" s="34">
        <v>0</v>
      </c>
      <c r="S149" s="34">
        <v>0</v>
      </c>
      <c r="T149" s="5">
        <v>1</v>
      </c>
      <c r="U149" s="5">
        <v>1</v>
      </c>
      <c r="V149" s="5">
        <v>1</v>
      </c>
      <c r="W149" s="5">
        <v>1</v>
      </c>
      <c r="X149" s="5">
        <v>0</v>
      </c>
    </row>
    <row r="150" spans="1:24" ht="18.75" customHeight="1" x14ac:dyDescent="0.25">
      <c r="A150" t="s">
        <v>32</v>
      </c>
      <c r="B150" t="s">
        <v>33</v>
      </c>
      <c r="C150" t="s">
        <v>73</v>
      </c>
      <c r="D150" t="s">
        <v>78</v>
      </c>
      <c r="E150" s="32">
        <v>45728</v>
      </c>
      <c r="F150" s="5">
        <v>12</v>
      </c>
      <c r="G150" s="5">
        <v>3</v>
      </c>
      <c r="H150" s="5">
        <v>2025</v>
      </c>
      <c r="I150" s="5">
        <v>4</v>
      </c>
      <c r="J150" s="5">
        <v>1</v>
      </c>
      <c r="K150">
        <v>9</v>
      </c>
      <c r="L150">
        <v>7</v>
      </c>
      <c r="M150" s="33" t="s">
        <v>77</v>
      </c>
      <c r="N150" s="33" t="s">
        <v>77</v>
      </c>
      <c r="O150" s="33" t="s">
        <v>81</v>
      </c>
      <c r="P150" s="34">
        <v>2</v>
      </c>
      <c r="Q150" s="34">
        <v>0</v>
      </c>
      <c r="R150" s="34">
        <v>1</v>
      </c>
      <c r="S150" s="34">
        <v>1</v>
      </c>
      <c r="T150" s="5">
        <v>2</v>
      </c>
      <c r="U150" s="5">
        <v>2</v>
      </c>
      <c r="V150" s="5">
        <v>2</v>
      </c>
      <c r="W150" s="5">
        <v>2</v>
      </c>
      <c r="X150" s="5">
        <v>0</v>
      </c>
    </row>
    <row r="151" spans="1:24" ht="18.75" customHeight="1" x14ac:dyDescent="0.25">
      <c r="A151" t="s">
        <v>34</v>
      </c>
      <c r="B151" t="s">
        <v>35</v>
      </c>
      <c r="C151" t="s">
        <v>74</v>
      </c>
      <c r="D151" t="s">
        <v>79</v>
      </c>
      <c r="E151" s="32">
        <v>45728</v>
      </c>
      <c r="F151" s="5">
        <v>12</v>
      </c>
      <c r="G151" s="5">
        <v>3</v>
      </c>
      <c r="H151" s="5">
        <v>2025</v>
      </c>
      <c r="I151" s="5">
        <v>10</v>
      </c>
      <c r="J151" s="5">
        <v>0</v>
      </c>
      <c r="K151">
        <v>70</v>
      </c>
      <c r="L151">
        <v>45</v>
      </c>
      <c r="M151" s="33" t="s">
        <v>77</v>
      </c>
      <c r="N151" s="33" t="s">
        <v>77</v>
      </c>
      <c r="O151" s="33" t="s">
        <v>81</v>
      </c>
      <c r="P151" s="34">
        <v>4</v>
      </c>
      <c r="Q151" s="34">
        <v>2</v>
      </c>
      <c r="R151" s="34">
        <v>2</v>
      </c>
      <c r="S151" s="34">
        <v>2</v>
      </c>
      <c r="T151" s="5">
        <v>5</v>
      </c>
      <c r="U151" s="5">
        <v>5</v>
      </c>
      <c r="V151" s="5">
        <v>3</v>
      </c>
      <c r="W151" s="5">
        <v>6</v>
      </c>
      <c r="X151" s="5">
        <v>1</v>
      </c>
    </row>
    <row r="152" spans="1:24" ht="18.75" customHeight="1" x14ac:dyDescent="0.25">
      <c r="A152" t="s">
        <v>36</v>
      </c>
      <c r="B152" t="s">
        <v>37</v>
      </c>
      <c r="C152" t="s">
        <v>74</v>
      </c>
      <c r="D152" t="s">
        <v>79</v>
      </c>
      <c r="E152" s="32">
        <v>45728</v>
      </c>
      <c r="F152" s="5">
        <v>12</v>
      </c>
      <c r="G152" s="5">
        <v>3</v>
      </c>
      <c r="H152" s="5">
        <v>2025</v>
      </c>
      <c r="I152" s="5">
        <v>6</v>
      </c>
      <c r="J152" s="5">
        <v>1</v>
      </c>
      <c r="K152">
        <v>170</v>
      </c>
      <c r="L152">
        <v>165</v>
      </c>
      <c r="M152" s="33" t="s">
        <v>77</v>
      </c>
      <c r="N152" s="33" t="s">
        <v>77</v>
      </c>
      <c r="O152" s="33" t="s">
        <v>81</v>
      </c>
      <c r="P152" s="34">
        <v>2</v>
      </c>
      <c r="Q152" s="34">
        <v>2</v>
      </c>
      <c r="R152" s="34">
        <v>1</v>
      </c>
      <c r="S152" s="34">
        <v>1</v>
      </c>
      <c r="T152" s="5">
        <v>3</v>
      </c>
      <c r="U152" s="5">
        <v>3</v>
      </c>
      <c r="V152" s="5">
        <v>3</v>
      </c>
      <c r="W152" s="5">
        <v>2</v>
      </c>
      <c r="X152" s="5">
        <v>1</v>
      </c>
    </row>
    <row r="153" spans="1:24" ht="18.75" customHeight="1" x14ac:dyDescent="0.25">
      <c r="A153" t="s">
        <v>38</v>
      </c>
      <c r="B153" t="s">
        <v>82</v>
      </c>
      <c r="C153" t="s">
        <v>74</v>
      </c>
      <c r="D153" t="s">
        <v>80</v>
      </c>
      <c r="E153" s="32">
        <v>45728</v>
      </c>
      <c r="F153" s="5">
        <v>12</v>
      </c>
      <c r="G153" s="5">
        <v>3</v>
      </c>
      <c r="H153" s="5">
        <v>2025</v>
      </c>
      <c r="I153" s="5">
        <v>1</v>
      </c>
      <c r="J153" s="5">
        <v>0</v>
      </c>
      <c r="K153">
        <v>33</v>
      </c>
      <c r="L153">
        <v>27</v>
      </c>
      <c r="M153" s="33" t="s">
        <v>77</v>
      </c>
      <c r="N153" s="33" t="s">
        <v>77</v>
      </c>
      <c r="O153" s="33" t="s">
        <v>81</v>
      </c>
      <c r="P153" s="34">
        <v>0</v>
      </c>
      <c r="Q153" s="34">
        <v>1</v>
      </c>
      <c r="R153" s="34">
        <v>0</v>
      </c>
      <c r="S153" s="34">
        <v>0</v>
      </c>
      <c r="T153" s="5">
        <v>0</v>
      </c>
      <c r="U153" s="5">
        <v>1</v>
      </c>
      <c r="V153" s="5">
        <v>0</v>
      </c>
      <c r="W153" s="5">
        <v>1</v>
      </c>
      <c r="X153" s="5">
        <v>0</v>
      </c>
    </row>
    <row r="154" spans="1:24" ht="18.75" customHeight="1" x14ac:dyDescent="0.25">
      <c r="A154" t="s">
        <v>40</v>
      </c>
      <c r="B154" t="s">
        <v>41</v>
      </c>
      <c r="C154" t="s">
        <v>74</v>
      </c>
      <c r="D154" t="s">
        <v>80</v>
      </c>
      <c r="E154" s="32">
        <v>45728</v>
      </c>
      <c r="F154" s="5">
        <v>12</v>
      </c>
      <c r="G154" s="5">
        <v>3</v>
      </c>
      <c r="H154" s="5">
        <v>2025</v>
      </c>
      <c r="I154" s="5">
        <v>4</v>
      </c>
      <c r="J154" s="5">
        <v>2</v>
      </c>
      <c r="K154">
        <v>139</v>
      </c>
      <c r="L154">
        <v>136</v>
      </c>
      <c r="M154" s="33" t="s">
        <v>77</v>
      </c>
      <c r="N154" s="33" t="s">
        <v>77</v>
      </c>
      <c r="O154" s="33" t="s">
        <v>81</v>
      </c>
      <c r="P154" s="34">
        <v>2</v>
      </c>
      <c r="Q154" s="34">
        <v>0</v>
      </c>
      <c r="R154" s="34">
        <v>1</v>
      </c>
      <c r="S154" s="34">
        <v>1</v>
      </c>
      <c r="T154" s="5">
        <v>2</v>
      </c>
      <c r="U154" s="5">
        <v>2</v>
      </c>
      <c r="V154" s="5">
        <v>1</v>
      </c>
      <c r="W154" s="5">
        <v>3</v>
      </c>
      <c r="X154" s="5">
        <v>0</v>
      </c>
    </row>
    <row r="155" spans="1:24" ht="18.75" customHeight="1" x14ac:dyDescent="0.25">
      <c r="A155" t="s">
        <v>42</v>
      </c>
      <c r="B155" t="s">
        <v>43</v>
      </c>
      <c r="C155" t="s">
        <v>73</v>
      </c>
      <c r="D155" t="s">
        <v>78</v>
      </c>
      <c r="E155" s="32">
        <v>45728</v>
      </c>
      <c r="F155" s="5">
        <v>12</v>
      </c>
      <c r="G155" s="5">
        <v>3</v>
      </c>
      <c r="H155" s="5">
        <v>2025</v>
      </c>
      <c r="I155" s="5">
        <v>10</v>
      </c>
      <c r="J155" s="5">
        <v>2</v>
      </c>
      <c r="K155">
        <v>186</v>
      </c>
      <c r="L155">
        <v>182</v>
      </c>
      <c r="M155" s="33" t="s">
        <v>77</v>
      </c>
      <c r="N155" s="33" t="s">
        <v>77</v>
      </c>
      <c r="O155" s="33" t="s">
        <v>81</v>
      </c>
      <c r="P155" s="34">
        <v>4</v>
      </c>
      <c r="Q155" s="34">
        <v>2</v>
      </c>
      <c r="R155" s="34">
        <v>2</v>
      </c>
      <c r="S155" s="34">
        <v>2</v>
      </c>
      <c r="T155" s="5">
        <v>5</v>
      </c>
      <c r="U155" s="5">
        <v>5</v>
      </c>
      <c r="V155" s="5">
        <v>3</v>
      </c>
      <c r="W155" s="5">
        <v>6</v>
      </c>
      <c r="X155" s="5">
        <v>1</v>
      </c>
    </row>
    <row r="156" spans="1:24" ht="18.75" customHeight="1" x14ac:dyDescent="0.25">
      <c r="A156" t="s">
        <v>44</v>
      </c>
      <c r="B156" t="s">
        <v>45</v>
      </c>
      <c r="C156" t="s">
        <v>74</v>
      </c>
      <c r="D156" t="s">
        <v>80</v>
      </c>
      <c r="E156" s="32">
        <v>45728</v>
      </c>
      <c r="F156" s="5">
        <v>12</v>
      </c>
      <c r="G156" s="5">
        <v>3</v>
      </c>
      <c r="H156" s="5">
        <v>2025</v>
      </c>
      <c r="I156" s="5">
        <v>4</v>
      </c>
      <c r="J156" s="5">
        <v>1</v>
      </c>
      <c r="K156">
        <v>45</v>
      </c>
      <c r="L156">
        <v>31</v>
      </c>
      <c r="M156" s="33" t="s">
        <v>77</v>
      </c>
      <c r="N156" s="33" t="s">
        <v>77</v>
      </c>
      <c r="O156" s="33" t="s">
        <v>81</v>
      </c>
      <c r="P156" s="34">
        <v>2</v>
      </c>
      <c r="Q156" s="34">
        <v>0</v>
      </c>
      <c r="R156" s="34">
        <v>1</v>
      </c>
      <c r="S156" s="34">
        <v>1</v>
      </c>
      <c r="T156" s="5">
        <v>2</v>
      </c>
      <c r="U156" s="5">
        <v>2</v>
      </c>
      <c r="V156" s="5">
        <v>2</v>
      </c>
      <c r="W156" s="5">
        <v>2</v>
      </c>
      <c r="X156" s="5">
        <v>0</v>
      </c>
    </row>
    <row r="157" spans="1:24" ht="18.75" customHeight="1" x14ac:dyDescent="0.25">
      <c r="A157" t="s">
        <v>46</v>
      </c>
      <c r="B157" t="s">
        <v>47</v>
      </c>
      <c r="C157" t="s">
        <v>73</v>
      </c>
      <c r="D157" t="s">
        <v>76</v>
      </c>
      <c r="E157" s="32">
        <v>45728</v>
      </c>
      <c r="F157" s="5">
        <v>12</v>
      </c>
      <c r="G157" s="5">
        <v>3</v>
      </c>
      <c r="H157" s="5">
        <v>2025</v>
      </c>
      <c r="I157" s="5">
        <v>2</v>
      </c>
      <c r="J157" s="5">
        <v>1</v>
      </c>
      <c r="K157">
        <v>12</v>
      </c>
      <c r="L157">
        <v>10</v>
      </c>
      <c r="M157" s="33" t="s">
        <v>77</v>
      </c>
      <c r="N157" s="33" t="s">
        <v>77</v>
      </c>
      <c r="O157" s="33" t="s">
        <v>81</v>
      </c>
      <c r="P157" s="34">
        <v>1</v>
      </c>
      <c r="Q157" s="34">
        <v>1</v>
      </c>
      <c r="R157" s="34">
        <v>0</v>
      </c>
      <c r="S157" s="34">
        <v>0</v>
      </c>
      <c r="T157" s="5">
        <v>1</v>
      </c>
      <c r="U157" s="5">
        <v>1</v>
      </c>
      <c r="V157" s="5">
        <v>1</v>
      </c>
      <c r="W157" s="5">
        <v>1</v>
      </c>
      <c r="X157" s="5">
        <v>0</v>
      </c>
    </row>
    <row r="158" spans="1:24" ht="18.75" customHeight="1" x14ac:dyDescent="0.25">
      <c r="A158" s="35" t="s">
        <v>22</v>
      </c>
      <c r="B158" s="35" t="s">
        <v>23</v>
      </c>
      <c r="C158" t="s">
        <v>75</v>
      </c>
      <c r="D158" t="s">
        <v>78</v>
      </c>
      <c r="E158" s="32">
        <v>45729</v>
      </c>
      <c r="F158" s="5">
        <v>13</v>
      </c>
      <c r="G158" s="5">
        <v>3</v>
      </c>
      <c r="H158" s="5">
        <v>2025</v>
      </c>
      <c r="I158" s="5">
        <v>4</v>
      </c>
      <c r="J158" s="5">
        <v>1</v>
      </c>
      <c r="K158">
        <v>179</v>
      </c>
      <c r="L158">
        <v>156</v>
      </c>
      <c r="M158" s="33" t="s">
        <v>77</v>
      </c>
      <c r="N158" s="33" t="s">
        <v>77</v>
      </c>
      <c r="O158" s="33" t="s">
        <v>81</v>
      </c>
      <c r="P158" s="34">
        <v>1</v>
      </c>
      <c r="Q158" s="34">
        <v>1</v>
      </c>
      <c r="R158" s="34">
        <v>1</v>
      </c>
      <c r="S158" s="34">
        <v>1</v>
      </c>
      <c r="T158" s="5">
        <v>2</v>
      </c>
      <c r="U158" s="5">
        <v>2</v>
      </c>
      <c r="V158" s="5">
        <v>1</v>
      </c>
      <c r="W158" s="5">
        <v>3</v>
      </c>
      <c r="X158" s="5">
        <v>0</v>
      </c>
    </row>
    <row r="159" spans="1:24" ht="18.75" customHeight="1" x14ac:dyDescent="0.25">
      <c r="A159" t="s">
        <v>24</v>
      </c>
      <c r="B159" t="s">
        <v>25</v>
      </c>
      <c r="C159" t="s">
        <v>74</v>
      </c>
      <c r="D159" t="s">
        <v>78</v>
      </c>
      <c r="E159" s="32">
        <v>45729</v>
      </c>
      <c r="F159" s="5">
        <v>13</v>
      </c>
      <c r="G159" s="5">
        <v>3</v>
      </c>
      <c r="H159" s="5">
        <v>2025</v>
      </c>
      <c r="I159" s="5">
        <v>7</v>
      </c>
      <c r="J159" s="5">
        <v>2</v>
      </c>
      <c r="K159">
        <v>163</v>
      </c>
      <c r="L159">
        <v>154</v>
      </c>
      <c r="M159" s="33" t="s">
        <v>77</v>
      </c>
      <c r="N159" s="33" t="s">
        <v>77</v>
      </c>
      <c r="O159" s="33" t="s">
        <v>81</v>
      </c>
      <c r="P159" s="34">
        <v>3</v>
      </c>
      <c r="Q159" s="34">
        <v>0</v>
      </c>
      <c r="R159" s="34">
        <v>2</v>
      </c>
      <c r="S159" s="34">
        <v>2</v>
      </c>
      <c r="T159" s="5">
        <v>4</v>
      </c>
      <c r="U159" s="5">
        <v>3</v>
      </c>
      <c r="V159" s="5">
        <v>2</v>
      </c>
      <c r="W159" s="5">
        <v>4</v>
      </c>
      <c r="X159" s="5">
        <v>1</v>
      </c>
    </row>
    <row r="160" spans="1:24" ht="18.75" customHeight="1" x14ac:dyDescent="0.25">
      <c r="A160" t="s">
        <v>26</v>
      </c>
      <c r="B160" t="s">
        <v>27</v>
      </c>
      <c r="C160" t="s">
        <v>73</v>
      </c>
      <c r="D160" t="s">
        <v>78</v>
      </c>
      <c r="E160" s="32">
        <v>45729</v>
      </c>
      <c r="F160" s="5">
        <v>13</v>
      </c>
      <c r="G160" s="5">
        <v>3</v>
      </c>
      <c r="H160" s="5">
        <v>2025</v>
      </c>
      <c r="I160" s="5">
        <v>3</v>
      </c>
      <c r="J160" s="5">
        <v>2</v>
      </c>
      <c r="K160">
        <v>163</v>
      </c>
      <c r="L160">
        <v>163</v>
      </c>
      <c r="M160" s="33" t="s">
        <v>77</v>
      </c>
      <c r="N160" s="33" t="s">
        <v>77</v>
      </c>
      <c r="O160" s="33" t="s">
        <v>81</v>
      </c>
      <c r="P160" s="34">
        <v>1</v>
      </c>
      <c r="Q160" s="34">
        <v>1</v>
      </c>
      <c r="R160" s="34">
        <v>1</v>
      </c>
      <c r="S160" s="34">
        <v>0</v>
      </c>
      <c r="T160" s="5">
        <v>2</v>
      </c>
      <c r="U160" s="5">
        <v>1</v>
      </c>
      <c r="V160" s="5">
        <v>1</v>
      </c>
      <c r="W160" s="5">
        <v>2</v>
      </c>
      <c r="X160" s="5">
        <v>0</v>
      </c>
    </row>
    <row r="161" spans="1:24" ht="18.75" customHeight="1" x14ac:dyDescent="0.25">
      <c r="A161" t="s">
        <v>28</v>
      </c>
      <c r="B161" t="s">
        <v>29</v>
      </c>
      <c r="C161" t="s">
        <v>75</v>
      </c>
      <c r="D161" t="s">
        <v>76</v>
      </c>
      <c r="E161" s="32">
        <v>45729</v>
      </c>
      <c r="F161" s="5">
        <v>13</v>
      </c>
      <c r="G161" s="5">
        <v>3</v>
      </c>
      <c r="H161" s="5">
        <v>2025</v>
      </c>
      <c r="I161" s="5">
        <v>4</v>
      </c>
      <c r="J161" s="5">
        <v>0</v>
      </c>
      <c r="K161">
        <v>94</v>
      </c>
      <c r="L161">
        <v>57</v>
      </c>
      <c r="M161" s="33" t="s">
        <v>77</v>
      </c>
      <c r="N161" s="33" t="s">
        <v>77</v>
      </c>
      <c r="O161" s="33" t="s">
        <v>81</v>
      </c>
      <c r="P161" s="34">
        <v>1</v>
      </c>
      <c r="Q161" s="34">
        <v>1</v>
      </c>
      <c r="R161" s="34">
        <v>1</v>
      </c>
      <c r="S161" s="34">
        <v>1</v>
      </c>
      <c r="T161" s="5">
        <v>2</v>
      </c>
      <c r="U161" s="5">
        <v>2</v>
      </c>
      <c r="V161" s="5">
        <v>2</v>
      </c>
      <c r="W161" s="5">
        <v>2</v>
      </c>
      <c r="X161" s="5">
        <v>0</v>
      </c>
    </row>
    <row r="162" spans="1:24" ht="18.75" customHeight="1" x14ac:dyDescent="0.25">
      <c r="A162" t="s">
        <v>30</v>
      </c>
      <c r="B162" t="s">
        <v>31</v>
      </c>
      <c r="C162" t="s">
        <v>74</v>
      </c>
      <c r="D162" t="s">
        <v>79</v>
      </c>
      <c r="E162" s="32">
        <v>45729</v>
      </c>
      <c r="F162" s="5">
        <v>13</v>
      </c>
      <c r="G162" s="5">
        <v>3</v>
      </c>
      <c r="H162" s="5">
        <v>2025</v>
      </c>
      <c r="I162" s="5">
        <v>9</v>
      </c>
      <c r="J162" s="5">
        <v>0</v>
      </c>
      <c r="K162">
        <v>117</v>
      </c>
      <c r="L162">
        <v>100</v>
      </c>
      <c r="M162" s="33" t="s">
        <v>77</v>
      </c>
      <c r="N162" s="33" t="s">
        <v>77</v>
      </c>
      <c r="O162" s="33" t="s">
        <v>81</v>
      </c>
      <c r="P162" s="34">
        <v>4</v>
      </c>
      <c r="Q162" s="34">
        <v>2</v>
      </c>
      <c r="R162" s="34">
        <v>1</v>
      </c>
      <c r="S162" s="34">
        <v>2</v>
      </c>
      <c r="T162" s="5">
        <v>4</v>
      </c>
      <c r="U162" s="5">
        <v>5</v>
      </c>
      <c r="V162" s="5">
        <v>2</v>
      </c>
      <c r="W162" s="5">
        <v>6</v>
      </c>
      <c r="X162" s="5">
        <v>1</v>
      </c>
    </row>
    <row r="163" spans="1:24" ht="18.75" customHeight="1" x14ac:dyDescent="0.25">
      <c r="A163" t="s">
        <v>32</v>
      </c>
      <c r="B163" t="s">
        <v>33</v>
      </c>
      <c r="C163" t="s">
        <v>73</v>
      </c>
      <c r="D163" t="s">
        <v>78</v>
      </c>
      <c r="E163" s="32">
        <v>45729</v>
      </c>
      <c r="F163" s="5">
        <v>13</v>
      </c>
      <c r="G163" s="5">
        <v>3</v>
      </c>
      <c r="H163" s="5">
        <v>2025</v>
      </c>
      <c r="I163" s="5">
        <v>7</v>
      </c>
      <c r="J163" s="5">
        <v>1</v>
      </c>
      <c r="K163">
        <v>21</v>
      </c>
      <c r="L163">
        <v>12</v>
      </c>
      <c r="M163" s="33" t="s">
        <v>77</v>
      </c>
      <c r="N163" s="33" t="s">
        <v>77</v>
      </c>
      <c r="O163" s="33" t="s">
        <v>81</v>
      </c>
      <c r="P163" s="34">
        <v>3</v>
      </c>
      <c r="Q163" s="34">
        <v>1</v>
      </c>
      <c r="R163" s="34">
        <v>1</v>
      </c>
      <c r="S163" s="34">
        <v>2</v>
      </c>
      <c r="T163" s="5">
        <v>4</v>
      </c>
      <c r="U163" s="5">
        <v>3</v>
      </c>
      <c r="V163" s="5">
        <v>3</v>
      </c>
      <c r="W163" s="5">
        <v>3</v>
      </c>
      <c r="X163" s="5">
        <v>1</v>
      </c>
    </row>
    <row r="164" spans="1:24" ht="18.75" customHeight="1" x14ac:dyDescent="0.25">
      <c r="A164" t="s">
        <v>34</v>
      </c>
      <c r="B164" t="s">
        <v>35</v>
      </c>
      <c r="C164" t="s">
        <v>74</v>
      </c>
      <c r="D164" t="s">
        <v>79</v>
      </c>
      <c r="E164" s="32">
        <v>45729</v>
      </c>
      <c r="F164" s="5">
        <v>13</v>
      </c>
      <c r="G164" s="5">
        <v>3</v>
      </c>
      <c r="H164" s="5">
        <v>2025</v>
      </c>
      <c r="I164" s="5">
        <v>2</v>
      </c>
      <c r="J164" s="5">
        <v>0</v>
      </c>
      <c r="K164">
        <v>92</v>
      </c>
      <c r="L164">
        <v>58</v>
      </c>
      <c r="M164" s="33" t="s">
        <v>77</v>
      </c>
      <c r="N164" s="33" t="s">
        <v>77</v>
      </c>
      <c r="O164" s="33" t="s">
        <v>81</v>
      </c>
      <c r="P164" s="34">
        <v>1</v>
      </c>
      <c r="Q164" s="34">
        <v>1</v>
      </c>
      <c r="R164" s="34">
        <v>0</v>
      </c>
      <c r="S164" s="34">
        <v>0</v>
      </c>
      <c r="T164" s="5">
        <v>1</v>
      </c>
      <c r="U164" s="5">
        <v>1</v>
      </c>
      <c r="V164" s="5">
        <v>1</v>
      </c>
      <c r="W164" s="5">
        <v>1</v>
      </c>
      <c r="X164" s="5">
        <v>0</v>
      </c>
    </row>
    <row r="165" spans="1:24" ht="18.75" customHeight="1" x14ac:dyDescent="0.25">
      <c r="A165" t="s">
        <v>36</v>
      </c>
      <c r="B165" t="s">
        <v>37</v>
      </c>
      <c r="C165" t="s">
        <v>74</v>
      </c>
      <c r="D165" t="s">
        <v>79</v>
      </c>
      <c r="E165" s="32">
        <v>45729</v>
      </c>
      <c r="F165" s="5">
        <v>13</v>
      </c>
      <c r="G165" s="5">
        <v>3</v>
      </c>
      <c r="H165" s="5">
        <v>2025</v>
      </c>
      <c r="I165" s="5">
        <v>10</v>
      </c>
      <c r="J165" s="5">
        <v>1</v>
      </c>
      <c r="K165">
        <v>126</v>
      </c>
      <c r="L165">
        <v>122</v>
      </c>
      <c r="M165" s="33" t="s">
        <v>77</v>
      </c>
      <c r="N165" s="33" t="s">
        <v>77</v>
      </c>
      <c r="O165" s="33" t="s">
        <v>81</v>
      </c>
      <c r="P165" s="34">
        <v>4</v>
      </c>
      <c r="Q165" s="34">
        <v>2</v>
      </c>
      <c r="R165" s="34">
        <v>2</v>
      </c>
      <c r="S165" s="34">
        <v>2</v>
      </c>
      <c r="T165" s="5">
        <v>6</v>
      </c>
      <c r="U165" s="5">
        <v>4</v>
      </c>
      <c r="V165" s="5">
        <v>3</v>
      </c>
      <c r="W165" s="5">
        <v>6</v>
      </c>
      <c r="X165" s="5">
        <v>1</v>
      </c>
    </row>
    <row r="166" spans="1:24" ht="18.75" customHeight="1" x14ac:dyDescent="0.25">
      <c r="A166" t="s">
        <v>38</v>
      </c>
      <c r="B166" t="s">
        <v>82</v>
      </c>
      <c r="C166" t="s">
        <v>74</v>
      </c>
      <c r="D166" t="s">
        <v>80</v>
      </c>
      <c r="E166" s="32">
        <v>45729</v>
      </c>
      <c r="F166" s="5">
        <v>13</v>
      </c>
      <c r="G166" s="5">
        <v>3</v>
      </c>
      <c r="H166" s="5">
        <v>2025</v>
      </c>
      <c r="I166" s="5">
        <v>2</v>
      </c>
      <c r="J166" s="5">
        <v>1</v>
      </c>
      <c r="K166">
        <v>18</v>
      </c>
      <c r="L166">
        <v>14</v>
      </c>
      <c r="M166" s="33" t="s">
        <v>77</v>
      </c>
      <c r="N166" s="33" t="s">
        <v>77</v>
      </c>
      <c r="O166" s="33" t="s">
        <v>81</v>
      </c>
      <c r="P166" s="34">
        <v>1</v>
      </c>
      <c r="Q166" s="34">
        <v>1</v>
      </c>
      <c r="R166" s="34">
        <v>0</v>
      </c>
      <c r="S166" s="34">
        <v>0</v>
      </c>
      <c r="T166" s="5">
        <v>1</v>
      </c>
      <c r="U166" s="5">
        <v>1</v>
      </c>
      <c r="V166" s="5">
        <v>1</v>
      </c>
      <c r="W166" s="5">
        <v>1</v>
      </c>
      <c r="X166" s="5">
        <v>0</v>
      </c>
    </row>
    <row r="167" spans="1:24" ht="18.75" customHeight="1" x14ac:dyDescent="0.25">
      <c r="A167" t="s">
        <v>40</v>
      </c>
      <c r="B167" t="s">
        <v>41</v>
      </c>
      <c r="C167" t="s">
        <v>74</v>
      </c>
      <c r="D167" t="s">
        <v>80</v>
      </c>
      <c r="E167" s="32">
        <v>45729</v>
      </c>
      <c r="F167" s="5">
        <v>13</v>
      </c>
      <c r="G167" s="5">
        <v>3</v>
      </c>
      <c r="H167" s="5">
        <v>2025</v>
      </c>
      <c r="I167" s="5">
        <v>7</v>
      </c>
      <c r="J167" s="5">
        <v>0</v>
      </c>
      <c r="K167">
        <v>22</v>
      </c>
      <c r="L167">
        <v>18</v>
      </c>
      <c r="M167" s="33" t="s">
        <v>77</v>
      </c>
      <c r="N167" s="33" t="s">
        <v>77</v>
      </c>
      <c r="O167" s="33" t="s">
        <v>81</v>
      </c>
      <c r="P167" s="34">
        <v>3</v>
      </c>
      <c r="Q167" s="34">
        <v>1</v>
      </c>
      <c r="R167" s="34">
        <v>2</v>
      </c>
      <c r="S167" s="34">
        <v>1</v>
      </c>
      <c r="T167" s="5">
        <v>3</v>
      </c>
      <c r="U167" s="5">
        <v>4</v>
      </c>
      <c r="V167" s="5">
        <v>3</v>
      </c>
      <c r="W167" s="5">
        <v>4</v>
      </c>
      <c r="X167" s="5">
        <v>0</v>
      </c>
    </row>
    <row r="168" spans="1:24" ht="18.75" customHeight="1" x14ac:dyDescent="0.25">
      <c r="A168" t="s">
        <v>42</v>
      </c>
      <c r="B168" t="s">
        <v>43</v>
      </c>
      <c r="C168" t="s">
        <v>73</v>
      </c>
      <c r="D168" t="s">
        <v>78</v>
      </c>
      <c r="E168" s="32">
        <v>45729</v>
      </c>
      <c r="F168" s="5">
        <v>13</v>
      </c>
      <c r="G168" s="5">
        <v>3</v>
      </c>
      <c r="H168" s="5">
        <v>2025</v>
      </c>
      <c r="I168" s="5">
        <v>0</v>
      </c>
      <c r="J168" s="5">
        <v>2</v>
      </c>
      <c r="K168">
        <v>124</v>
      </c>
      <c r="L168">
        <v>120</v>
      </c>
      <c r="M168" s="33" t="s">
        <v>77</v>
      </c>
      <c r="N168" s="33" t="s">
        <v>77</v>
      </c>
      <c r="O168" s="33" t="s">
        <v>81</v>
      </c>
      <c r="P168" s="34">
        <v>0</v>
      </c>
      <c r="Q168" s="34">
        <v>0</v>
      </c>
      <c r="R168" s="34">
        <v>0</v>
      </c>
      <c r="S168" s="34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8.75" customHeight="1" x14ac:dyDescent="0.25">
      <c r="A169" t="s">
        <v>44</v>
      </c>
      <c r="B169" t="s">
        <v>45</v>
      </c>
      <c r="C169" t="s">
        <v>74</v>
      </c>
      <c r="D169" t="s">
        <v>80</v>
      </c>
      <c r="E169" s="32">
        <v>45729</v>
      </c>
      <c r="F169" s="5">
        <v>13</v>
      </c>
      <c r="G169" s="5">
        <v>3</v>
      </c>
      <c r="H169" s="5">
        <v>2025</v>
      </c>
      <c r="I169" s="5">
        <v>5</v>
      </c>
      <c r="J169" s="5">
        <v>0</v>
      </c>
      <c r="K169">
        <v>81</v>
      </c>
      <c r="L169">
        <v>70</v>
      </c>
      <c r="M169" s="33" t="s">
        <v>77</v>
      </c>
      <c r="N169" s="33" t="s">
        <v>77</v>
      </c>
      <c r="O169" s="33" t="s">
        <v>81</v>
      </c>
      <c r="P169" s="34">
        <v>2</v>
      </c>
      <c r="Q169" s="34">
        <v>1</v>
      </c>
      <c r="R169" s="34">
        <v>1</v>
      </c>
      <c r="S169" s="34">
        <v>1</v>
      </c>
      <c r="T169" s="5">
        <v>3</v>
      </c>
      <c r="U169" s="5">
        <v>2</v>
      </c>
      <c r="V169" s="5">
        <v>2</v>
      </c>
      <c r="W169" s="5">
        <v>2</v>
      </c>
      <c r="X169" s="5">
        <v>1</v>
      </c>
    </row>
    <row r="170" spans="1:24" ht="18.75" customHeight="1" x14ac:dyDescent="0.25">
      <c r="A170" t="s">
        <v>46</v>
      </c>
      <c r="B170" t="s">
        <v>47</v>
      </c>
      <c r="C170" t="s">
        <v>73</v>
      </c>
      <c r="D170" t="s">
        <v>76</v>
      </c>
      <c r="E170" s="32">
        <v>45729</v>
      </c>
      <c r="F170" s="5">
        <v>13</v>
      </c>
      <c r="G170" s="5">
        <v>3</v>
      </c>
      <c r="H170" s="5">
        <v>2025</v>
      </c>
      <c r="I170" s="5">
        <v>7</v>
      </c>
      <c r="J170" s="5">
        <v>0</v>
      </c>
      <c r="K170">
        <v>35</v>
      </c>
      <c r="L170">
        <v>18</v>
      </c>
      <c r="M170" s="33" t="s">
        <v>77</v>
      </c>
      <c r="N170" s="33" t="s">
        <v>77</v>
      </c>
      <c r="O170" s="33" t="s">
        <v>81</v>
      </c>
      <c r="P170" s="34">
        <v>3</v>
      </c>
      <c r="Q170" s="34">
        <v>0</v>
      </c>
      <c r="R170" s="34">
        <v>2</v>
      </c>
      <c r="S170" s="34">
        <v>2</v>
      </c>
      <c r="T170" s="5">
        <v>4</v>
      </c>
      <c r="U170" s="5">
        <v>3</v>
      </c>
      <c r="V170" s="5">
        <v>2</v>
      </c>
      <c r="W170" s="5">
        <v>4</v>
      </c>
      <c r="X170" s="5">
        <v>1</v>
      </c>
    </row>
    <row r="171" spans="1:24" ht="18.75" customHeight="1" x14ac:dyDescent="0.25">
      <c r="A171" s="35" t="s">
        <v>22</v>
      </c>
      <c r="B171" s="35" t="s">
        <v>23</v>
      </c>
      <c r="C171" t="s">
        <v>75</v>
      </c>
      <c r="D171" t="s">
        <v>78</v>
      </c>
      <c r="E171" s="32">
        <v>45730</v>
      </c>
      <c r="F171" s="5">
        <v>14</v>
      </c>
      <c r="G171" s="5">
        <v>3</v>
      </c>
      <c r="H171" s="5">
        <v>2025</v>
      </c>
      <c r="I171" s="5">
        <v>7</v>
      </c>
      <c r="J171" s="5">
        <v>0</v>
      </c>
      <c r="K171">
        <v>142</v>
      </c>
      <c r="L171">
        <v>89</v>
      </c>
      <c r="M171" s="33" t="s">
        <v>77</v>
      </c>
      <c r="N171" s="33" t="s">
        <v>77</v>
      </c>
      <c r="O171" s="33" t="s">
        <v>81</v>
      </c>
      <c r="P171" s="34">
        <v>3</v>
      </c>
      <c r="Q171" s="34">
        <v>1</v>
      </c>
      <c r="R171" s="34">
        <v>1</v>
      </c>
      <c r="S171" s="34">
        <v>2</v>
      </c>
      <c r="T171" s="5">
        <v>4</v>
      </c>
      <c r="U171" s="5">
        <v>3</v>
      </c>
      <c r="V171" s="5">
        <v>2</v>
      </c>
      <c r="W171" s="5">
        <v>5</v>
      </c>
      <c r="X171" s="5">
        <v>0</v>
      </c>
    </row>
    <row r="172" spans="1:24" ht="18.75" customHeight="1" x14ac:dyDescent="0.25">
      <c r="A172" t="s">
        <v>24</v>
      </c>
      <c r="B172" t="s">
        <v>25</v>
      </c>
      <c r="C172" t="s">
        <v>74</v>
      </c>
      <c r="D172" t="s">
        <v>78</v>
      </c>
      <c r="E172" s="32">
        <v>45730</v>
      </c>
      <c r="F172" s="5">
        <v>14</v>
      </c>
      <c r="G172" s="5">
        <v>3</v>
      </c>
      <c r="H172" s="5">
        <v>2025</v>
      </c>
      <c r="I172" s="5">
        <v>2</v>
      </c>
      <c r="J172" s="5">
        <v>2</v>
      </c>
      <c r="K172">
        <v>83</v>
      </c>
      <c r="L172">
        <v>54</v>
      </c>
      <c r="M172" s="33" t="s">
        <v>77</v>
      </c>
      <c r="N172" s="33" t="s">
        <v>77</v>
      </c>
      <c r="O172" s="33" t="s">
        <v>81</v>
      </c>
      <c r="P172" s="34">
        <v>1</v>
      </c>
      <c r="Q172" s="34">
        <v>1</v>
      </c>
      <c r="R172" s="34">
        <v>0</v>
      </c>
      <c r="S172" s="34">
        <v>0</v>
      </c>
      <c r="T172" s="5">
        <v>1</v>
      </c>
      <c r="U172" s="5">
        <v>1</v>
      </c>
      <c r="V172" s="5">
        <v>1</v>
      </c>
      <c r="W172" s="5">
        <v>1</v>
      </c>
      <c r="X172" s="5">
        <v>0</v>
      </c>
    </row>
    <row r="173" spans="1:24" ht="18.75" customHeight="1" x14ac:dyDescent="0.25">
      <c r="A173" t="s">
        <v>26</v>
      </c>
      <c r="B173" t="s">
        <v>27</v>
      </c>
      <c r="C173" t="s">
        <v>73</v>
      </c>
      <c r="D173" t="s">
        <v>78</v>
      </c>
      <c r="E173" s="32">
        <v>45730</v>
      </c>
      <c r="F173" s="5">
        <v>14</v>
      </c>
      <c r="G173" s="5">
        <v>3</v>
      </c>
      <c r="H173" s="5">
        <v>2025</v>
      </c>
      <c r="I173" s="5">
        <v>2</v>
      </c>
      <c r="J173" s="5">
        <v>2</v>
      </c>
      <c r="K173">
        <v>171</v>
      </c>
      <c r="L173">
        <v>106</v>
      </c>
      <c r="M173" s="33" t="s">
        <v>77</v>
      </c>
      <c r="N173" s="33" t="s">
        <v>77</v>
      </c>
      <c r="O173" s="33" t="s">
        <v>81</v>
      </c>
      <c r="P173" s="34">
        <v>1</v>
      </c>
      <c r="Q173" s="34">
        <v>1</v>
      </c>
      <c r="R173" s="34">
        <v>0</v>
      </c>
      <c r="S173" s="34">
        <v>0</v>
      </c>
      <c r="T173" s="5">
        <v>1</v>
      </c>
      <c r="U173" s="5">
        <v>1</v>
      </c>
      <c r="V173" s="5">
        <v>1</v>
      </c>
      <c r="W173" s="5">
        <v>1</v>
      </c>
      <c r="X173" s="5">
        <v>0</v>
      </c>
    </row>
    <row r="174" spans="1:24" ht="18.75" customHeight="1" x14ac:dyDescent="0.25">
      <c r="A174" t="s">
        <v>28</v>
      </c>
      <c r="B174" t="s">
        <v>29</v>
      </c>
      <c r="C174" t="s">
        <v>75</v>
      </c>
      <c r="D174" t="s">
        <v>76</v>
      </c>
      <c r="E174" s="32">
        <v>45730</v>
      </c>
      <c r="F174" s="5">
        <v>14</v>
      </c>
      <c r="G174" s="5">
        <v>3</v>
      </c>
      <c r="H174" s="5">
        <v>2025</v>
      </c>
      <c r="I174" s="5">
        <v>6</v>
      </c>
      <c r="J174" s="5">
        <v>1</v>
      </c>
      <c r="K174">
        <v>36</v>
      </c>
      <c r="L174">
        <v>34</v>
      </c>
      <c r="M174" s="33" t="s">
        <v>77</v>
      </c>
      <c r="N174" s="33" t="s">
        <v>77</v>
      </c>
      <c r="O174" s="33" t="s">
        <v>81</v>
      </c>
      <c r="P174" s="34">
        <v>3</v>
      </c>
      <c r="Q174" s="34">
        <v>1</v>
      </c>
      <c r="R174" s="34">
        <v>1</v>
      </c>
      <c r="S174" s="34">
        <v>1</v>
      </c>
      <c r="T174" s="5">
        <v>2</v>
      </c>
      <c r="U174" s="5">
        <v>4</v>
      </c>
      <c r="V174" s="5">
        <v>2</v>
      </c>
      <c r="W174" s="5">
        <v>3</v>
      </c>
      <c r="X174" s="5">
        <v>1</v>
      </c>
    </row>
    <row r="175" spans="1:24" ht="18.75" customHeight="1" x14ac:dyDescent="0.25">
      <c r="A175" t="s">
        <v>30</v>
      </c>
      <c r="B175" t="s">
        <v>31</v>
      </c>
      <c r="C175" t="s">
        <v>74</v>
      </c>
      <c r="D175" t="s">
        <v>79</v>
      </c>
      <c r="E175" s="32">
        <v>45730</v>
      </c>
      <c r="F175" s="5">
        <v>14</v>
      </c>
      <c r="G175" s="5">
        <v>3</v>
      </c>
      <c r="H175" s="5">
        <v>2025</v>
      </c>
      <c r="I175" s="5">
        <v>1</v>
      </c>
      <c r="J175" s="5">
        <v>1</v>
      </c>
      <c r="K175">
        <v>158</v>
      </c>
      <c r="L175">
        <v>92</v>
      </c>
      <c r="M175" s="33" t="s">
        <v>77</v>
      </c>
      <c r="N175" s="33" t="s">
        <v>77</v>
      </c>
      <c r="O175" s="33" t="s">
        <v>81</v>
      </c>
      <c r="P175" s="34">
        <v>0</v>
      </c>
      <c r="Q175" s="34">
        <v>1</v>
      </c>
      <c r="R175" s="34">
        <v>0</v>
      </c>
      <c r="S175" s="34">
        <v>0</v>
      </c>
      <c r="T175" s="5">
        <v>1</v>
      </c>
      <c r="U175" s="5">
        <v>0</v>
      </c>
      <c r="V175" s="5">
        <v>0</v>
      </c>
      <c r="W175" s="5">
        <v>1</v>
      </c>
      <c r="X175" s="5">
        <v>0</v>
      </c>
    </row>
    <row r="176" spans="1:24" ht="18.75" customHeight="1" x14ac:dyDescent="0.25">
      <c r="A176" t="s">
        <v>32</v>
      </c>
      <c r="B176" t="s">
        <v>33</v>
      </c>
      <c r="C176" t="s">
        <v>73</v>
      </c>
      <c r="D176" t="s">
        <v>78</v>
      </c>
      <c r="E176" s="32">
        <v>45730</v>
      </c>
      <c r="F176" s="5">
        <v>14</v>
      </c>
      <c r="G176" s="5">
        <v>3</v>
      </c>
      <c r="H176" s="5">
        <v>2025</v>
      </c>
      <c r="I176" s="5">
        <v>1</v>
      </c>
      <c r="J176" s="5">
        <v>2</v>
      </c>
      <c r="K176">
        <v>165</v>
      </c>
      <c r="L176">
        <v>139</v>
      </c>
      <c r="M176" s="33" t="s">
        <v>77</v>
      </c>
      <c r="N176" s="33" t="s">
        <v>77</v>
      </c>
      <c r="O176" s="33" t="s">
        <v>81</v>
      </c>
      <c r="P176" s="34">
        <v>0</v>
      </c>
      <c r="Q176" s="34">
        <v>1</v>
      </c>
      <c r="R176" s="34">
        <v>0</v>
      </c>
      <c r="S176" s="34">
        <v>0</v>
      </c>
      <c r="T176" s="5">
        <v>1</v>
      </c>
      <c r="U176" s="5">
        <v>0</v>
      </c>
      <c r="V176" s="5">
        <v>0</v>
      </c>
      <c r="W176" s="5">
        <v>1</v>
      </c>
      <c r="X176" s="5">
        <v>0</v>
      </c>
    </row>
    <row r="177" spans="1:24" ht="18.75" customHeight="1" x14ac:dyDescent="0.25">
      <c r="A177" t="s">
        <v>34</v>
      </c>
      <c r="B177" t="s">
        <v>35</v>
      </c>
      <c r="C177" t="s">
        <v>74</v>
      </c>
      <c r="D177" t="s">
        <v>79</v>
      </c>
      <c r="E177" s="32">
        <v>45730</v>
      </c>
      <c r="F177" s="5">
        <v>14</v>
      </c>
      <c r="G177" s="5">
        <v>3</v>
      </c>
      <c r="H177" s="5">
        <v>2025</v>
      </c>
      <c r="I177" s="5">
        <v>4</v>
      </c>
      <c r="J177" s="5">
        <v>1</v>
      </c>
      <c r="K177">
        <v>69</v>
      </c>
      <c r="L177">
        <v>55</v>
      </c>
      <c r="M177" s="33" t="s">
        <v>77</v>
      </c>
      <c r="N177" s="33" t="s">
        <v>77</v>
      </c>
      <c r="O177" s="33" t="s">
        <v>81</v>
      </c>
      <c r="P177" s="34">
        <v>2</v>
      </c>
      <c r="Q177" s="34">
        <v>0</v>
      </c>
      <c r="R177" s="34">
        <v>1</v>
      </c>
      <c r="S177" s="34">
        <v>1</v>
      </c>
      <c r="T177" s="5">
        <v>2</v>
      </c>
      <c r="U177" s="5">
        <v>2</v>
      </c>
      <c r="V177" s="5">
        <v>1</v>
      </c>
      <c r="W177" s="5">
        <v>3</v>
      </c>
      <c r="X177" s="5">
        <v>0</v>
      </c>
    </row>
    <row r="178" spans="1:24" ht="18.75" customHeight="1" x14ac:dyDescent="0.25">
      <c r="A178" t="s">
        <v>36</v>
      </c>
      <c r="B178" t="s">
        <v>37</v>
      </c>
      <c r="C178" t="s">
        <v>74</v>
      </c>
      <c r="D178" t="s">
        <v>79</v>
      </c>
      <c r="E178" s="32">
        <v>45730</v>
      </c>
      <c r="F178" s="5">
        <v>14</v>
      </c>
      <c r="G178" s="5">
        <v>3</v>
      </c>
      <c r="H178" s="5">
        <v>2025</v>
      </c>
      <c r="I178" s="5">
        <v>1</v>
      </c>
      <c r="J178" s="5">
        <v>2</v>
      </c>
      <c r="K178">
        <v>165</v>
      </c>
      <c r="L178">
        <v>107</v>
      </c>
      <c r="M178" s="33" t="s">
        <v>77</v>
      </c>
      <c r="N178" s="33" t="s">
        <v>77</v>
      </c>
      <c r="O178" s="33" t="s">
        <v>81</v>
      </c>
      <c r="P178" s="34">
        <v>0</v>
      </c>
      <c r="Q178" s="34">
        <v>1</v>
      </c>
      <c r="R178" s="34">
        <v>0</v>
      </c>
      <c r="S178" s="34">
        <v>0</v>
      </c>
      <c r="T178" s="5">
        <v>0</v>
      </c>
      <c r="U178" s="5">
        <v>1</v>
      </c>
      <c r="V178" s="5">
        <v>0</v>
      </c>
      <c r="W178" s="5">
        <v>1</v>
      </c>
      <c r="X178" s="5">
        <v>0</v>
      </c>
    </row>
    <row r="179" spans="1:24" ht="18.75" customHeight="1" x14ac:dyDescent="0.25">
      <c r="A179" t="s">
        <v>38</v>
      </c>
      <c r="B179" t="s">
        <v>82</v>
      </c>
      <c r="C179" t="s">
        <v>74</v>
      </c>
      <c r="D179" t="s">
        <v>80</v>
      </c>
      <c r="E179" s="32">
        <v>45730</v>
      </c>
      <c r="F179" s="5">
        <v>14</v>
      </c>
      <c r="G179" s="5">
        <v>3</v>
      </c>
      <c r="H179" s="5">
        <v>2025</v>
      </c>
      <c r="I179" s="5">
        <v>0</v>
      </c>
      <c r="J179" s="5">
        <v>0</v>
      </c>
      <c r="K179">
        <v>12</v>
      </c>
      <c r="L179">
        <v>7</v>
      </c>
      <c r="M179" s="33" t="s">
        <v>77</v>
      </c>
      <c r="N179" s="33" t="s">
        <v>77</v>
      </c>
      <c r="O179" s="33" t="s">
        <v>81</v>
      </c>
      <c r="P179" s="34">
        <v>0</v>
      </c>
      <c r="Q179" s="34">
        <v>0</v>
      </c>
      <c r="R179" s="34">
        <v>0</v>
      </c>
      <c r="S179" s="34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8.75" customHeight="1" x14ac:dyDescent="0.25">
      <c r="A180" t="s">
        <v>40</v>
      </c>
      <c r="B180" t="s">
        <v>41</v>
      </c>
      <c r="C180" t="s">
        <v>74</v>
      </c>
      <c r="D180" t="s">
        <v>80</v>
      </c>
      <c r="E180" s="32">
        <v>45730</v>
      </c>
      <c r="F180" s="5">
        <v>14</v>
      </c>
      <c r="G180" s="5">
        <v>3</v>
      </c>
      <c r="H180" s="5">
        <v>2025</v>
      </c>
      <c r="I180" s="5">
        <v>8</v>
      </c>
      <c r="J180" s="5">
        <v>1</v>
      </c>
      <c r="K180">
        <v>26</v>
      </c>
      <c r="L180">
        <v>23</v>
      </c>
      <c r="M180" s="33" t="s">
        <v>77</v>
      </c>
      <c r="N180" s="33" t="s">
        <v>77</v>
      </c>
      <c r="O180" s="33" t="s">
        <v>81</v>
      </c>
      <c r="P180" s="34">
        <v>3</v>
      </c>
      <c r="Q180" s="34">
        <v>2</v>
      </c>
      <c r="R180" s="34">
        <v>1</v>
      </c>
      <c r="S180" s="34">
        <v>2</v>
      </c>
      <c r="T180" s="5">
        <v>3</v>
      </c>
      <c r="U180" s="5">
        <v>5</v>
      </c>
      <c r="V180" s="5">
        <v>2</v>
      </c>
      <c r="W180" s="5">
        <v>5</v>
      </c>
      <c r="X180" s="5">
        <v>1</v>
      </c>
    </row>
    <row r="181" spans="1:24" ht="18.75" customHeight="1" x14ac:dyDescent="0.25">
      <c r="A181" t="s">
        <v>42</v>
      </c>
      <c r="B181" t="s">
        <v>43</v>
      </c>
      <c r="C181" t="s">
        <v>73</v>
      </c>
      <c r="D181" t="s">
        <v>78</v>
      </c>
      <c r="E181" s="32">
        <v>45730</v>
      </c>
      <c r="F181" s="5">
        <v>14</v>
      </c>
      <c r="G181" s="5">
        <v>3</v>
      </c>
      <c r="H181" s="5">
        <v>2025</v>
      </c>
      <c r="I181" s="5">
        <v>1</v>
      </c>
      <c r="J181" s="5">
        <v>2</v>
      </c>
      <c r="K181">
        <v>162</v>
      </c>
      <c r="L181">
        <v>143</v>
      </c>
      <c r="M181" s="33" t="s">
        <v>77</v>
      </c>
      <c r="N181" s="33" t="s">
        <v>77</v>
      </c>
      <c r="O181" s="33" t="s">
        <v>81</v>
      </c>
      <c r="P181" s="34">
        <v>0</v>
      </c>
      <c r="Q181" s="34">
        <v>1</v>
      </c>
      <c r="R181" s="34">
        <v>0</v>
      </c>
      <c r="S181" s="34">
        <v>0</v>
      </c>
      <c r="T181" s="5">
        <v>1</v>
      </c>
      <c r="U181" s="5">
        <v>0</v>
      </c>
      <c r="V181" s="5">
        <v>0</v>
      </c>
      <c r="W181" s="5">
        <v>1</v>
      </c>
      <c r="X181" s="5">
        <v>0</v>
      </c>
    </row>
    <row r="182" spans="1:24" ht="18.75" customHeight="1" x14ac:dyDescent="0.25">
      <c r="A182" t="s">
        <v>44</v>
      </c>
      <c r="B182" t="s">
        <v>45</v>
      </c>
      <c r="C182" t="s">
        <v>74</v>
      </c>
      <c r="D182" t="s">
        <v>80</v>
      </c>
      <c r="E182" s="32">
        <v>45730</v>
      </c>
      <c r="F182" s="5">
        <v>14</v>
      </c>
      <c r="G182" s="5">
        <v>3</v>
      </c>
      <c r="H182" s="5">
        <v>2025</v>
      </c>
      <c r="I182" s="5">
        <v>3</v>
      </c>
      <c r="J182" s="5">
        <v>2</v>
      </c>
      <c r="K182">
        <v>125</v>
      </c>
      <c r="L182">
        <v>103</v>
      </c>
      <c r="M182" s="33" t="s">
        <v>77</v>
      </c>
      <c r="N182" s="33" t="s">
        <v>77</v>
      </c>
      <c r="O182" s="33" t="s">
        <v>81</v>
      </c>
      <c r="P182" s="34">
        <v>1</v>
      </c>
      <c r="Q182" s="34">
        <v>0</v>
      </c>
      <c r="R182" s="34">
        <v>1</v>
      </c>
      <c r="S182" s="34">
        <v>1</v>
      </c>
      <c r="T182" s="5">
        <v>2</v>
      </c>
      <c r="U182" s="5">
        <v>1</v>
      </c>
      <c r="V182" s="5">
        <v>1</v>
      </c>
      <c r="W182" s="5">
        <v>2</v>
      </c>
      <c r="X182" s="5">
        <v>0</v>
      </c>
    </row>
    <row r="183" spans="1:24" ht="18.75" customHeight="1" x14ac:dyDescent="0.25">
      <c r="A183" t="s">
        <v>46</v>
      </c>
      <c r="B183" t="s">
        <v>47</v>
      </c>
      <c r="C183" t="s">
        <v>73</v>
      </c>
      <c r="D183" t="s">
        <v>76</v>
      </c>
      <c r="E183" s="32">
        <v>45730</v>
      </c>
      <c r="F183" s="5">
        <v>14</v>
      </c>
      <c r="G183" s="5">
        <v>3</v>
      </c>
      <c r="H183" s="5">
        <v>2025</v>
      </c>
      <c r="I183" s="5">
        <v>0</v>
      </c>
      <c r="J183" s="5">
        <v>0</v>
      </c>
      <c r="K183">
        <v>183</v>
      </c>
      <c r="L183">
        <v>155</v>
      </c>
      <c r="M183" s="33" t="s">
        <v>77</v>
      </c>
      <c r="N183" s="33" t="s">
        <v>77</v>
      </c>
      <c r="O183" s="33" t="s">
        <v>81</v>
      </c>
      <c r="P183" s="34">
        <v>0</v>
      </c>
      <c r="Q183" s="34">
        <v>0</v>
      </c>
      <c r="R183" s="34">
        <v>0</v>
      </c>
      <c r="S183" s="34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</row>
    <row r="184" spans="1:24" ht="18.75" customHeight="1" x14ac:dyDescent="0.25">
      <c r="A184" s="35" t="s">
        <v>22</v>
      </c>
      <c r="B184" s="35" t="s">
        <v>23</v>
      </c>
      <c r="C184" t="s">
        <v>75</v>
      </c>
      <c r="D184" t="s">
        <v>78</v>
      </c>
      <c r="E184" s="32">
        <v>45731</v>
      </c>
      <c r="F184" s="5">
        <v>15</v>
      </c>
      <c r="G184" s="5">
        <v>3</v>
      </c>
      <c r="H184" s="5">
        <v>2025</v>
      </c>
      <c r="I184" s="5">
        <v>10</v>
      </c>
      <c r="J184" s="5">
        <v>1</v>
      </c>
      <c r="K184">
        <v>163</v>
      </c>
      <c r="L184">
        <v>133</v>
      </c>
      <c r="M184" s="33" t="s">
        <v>77</v>
      </c>
      <c r="N184" s="33" t="s">
        <v>77</v>
      </c>
      <c r="O184" s="33" t="s">
        <v>81</v>
      </c>
      <c r="P184" s="34">
        <v>4</v>
      </c>
      <c r="Q184" s="34">
        <v>2</v>
      </c>
      <c r="R184" s="34">
        <v>2</v>
      </c>
      <c r="S184" s="34">
        <v>2</v>
      </c>
      <c r="T184" s="5">
        <v>4</v>
      </c>
      <c r="U184" s="5">
        <v>6</v>
      </c>
      <c r="V184" s="5">
        <v>3</v>
      </c>
      <c r="W184" s="5">
        <v>6</v>
      </c>
      <c r="X184" s="5">
        <v>1</v>
      </c>
    </row>
    <row r="185" spans="1:24" ht="18.75" customHeight="1" x14ac:dyDescent="0.25">
      <c r="A185" t="s">
        <v>24</v>
      </c>
      <c r="B185" t="s">
        <v>25</v>
      </c>
      <c r="C185" t="s">
        <v>74</v>
      </c>
      <c r="D185" t="s">
        <v>78</v>
      </c>
      <c r="E185" s="32">
        <v>45731</v>
      </c>
      <c r="F185" s="5">
        <v>15</v>
      </c>
      <c r="G185" s="5">
        <v>3</v>
      </c>
      <c r="H185" s="5">
        <v>2025</v>
      </c>
      <c r="I185" s="5">
        <v>4</v>
      </c>
      <c r="J185" s="5">
        <v>2</v>
      </c>
      <c r="K185">
        <v>114</v>
      </c>
      <c r="L185">
        <v>57</v>
      </c>
      <c r="M185" s="33" t="s">
        <v>77</v>
      </c>
      <c r="N185" s="33" t="s">
        <v>77</v>
      </c>
      <c r="O185" s="33" t="s">
        <v>81</v>
      </c>
      <c r="P185" s="34">
        <v>2</v>
      </c>
      <c r="Q185" s="34">
        <v>0</v>
      </c>
      <c r="R185" s="34">
        <v>1</v>
      </c>
      <c r="S185" s="34">
        <v>1</v>
      </c>
      <c r="T185" s="5">
        <v>3</v>
      </c>
      <c r="U185" s="5">
        <v>1</v>
      </c>
      <c r="V185" s="5">
        <v>1</v>
      </c>
      <c r="W185" s="5">
        <v>2</v>
      </c>
      <c r="X185" s="5">
        <v>1</v>
      </c>
    </row>
    <row r="186" spans="1:24" ht="18.75" customHeight="1" x14ac:dyDescent="0.25">
      <c r="A186" t="s">
        <v>26</v>
      </c>
      <c r="B186" t="s">
        <v>27</v>
      </c>
      <c r="C186" t="s">
        <v>73</v>
      </c>
      <c r="D186" t="s">
        <v>78</v>
      </c>
      <c r="E186" s="32">
        <v>45731</v>
      </c>
      <c r="F186" s="5">
        <v>15</v>
      </c>
      <c r="G186" s="5">
        <v>3</v>
      </c>
      <c r="H186" s="5">
        <v>2025</v>
      </c>
      <c r="I186" s="5">
        <v>10</v>
      </c>
      <c r="J186" s="5">
        <v>0</v>
      </c>
      <c r="K186">
        <v>82</v>
      </c>
      <c r="L186">
        <v>50</v>
      </c>
      <c r="M186" s="33" t="s">
        <v>77</v>
      </c>
      <c r="N186" s="33" t="s">
        <v>77</v>
      </c>
      <c r="O186" s="33" t="s">
        <v>81</v>
      </c>
      <c r="P186" s="34">
        <v>4</v>
      </c>
      <c r="Q186" s="34">
        <v>2</v>
      </c>
      <c r="R186" s="34">
        <v>2</v>
      </c>
      <c r="S186" s="34">
        <v>2</v>
      </c>
      <c r="T186" s="5">
        <v>4</v>
      </c>
      <c r="U186" s="5">
        <v>6</v>
      </c>
      <c r="V186" s="5">
        <v>4</v>
      </c>
      <c r="W186" s="5">
        <v>5</v>
      </c>
      <c r="X186" s="5">
        <v>1</v>
      </c>
    </row>
    <row r="187" spans="1:24" ht="18.75" customHeight="1" x14ac:dyDescent="0.25">
      <c r="A187" t="s">
        <v>28</v>
      </c>
      <c r="B187" t="s">
        <v>29</v>
      </c>
      <c r="C187" t="s">
        <v>75</v>
      </c>
      <c r="D187" t="s">
        <v>76</v>
      </c>
      <c r="E187" s="32">
        <v>45731</v>
      </c>
      <c r="F187" s="5">
        <v>15</v>
      </c>
      <c r="G187" s="5">
        <v>3</v>
      </c>
      <c r="H187" s="5">
        <v>2025</v>
      </c>
      <c r="I187" s="5">
        <v>9</v>
      </c>
      <c r="J187" s="5">
        <v>2</v>
      </c>
      <c r="K187">
        <v>158</v>
      </c>
      <c r="L187">
        <v>94</v>
      </c>
      <c r="M187" s="33" t="s">
        <v>77</v>
      </c>
      <c r="N187" s="33" t="s">
        <v>77</v>
      </c>
      <c r="O187" s="33" t="s">
        <v>81</v>
      </c>
      <c r="P187" s="34">
        <v>4</v>
      </c>
      <c r="Q187" s="34">
        <v>1</v>
      </c>
      <c r="R187" s="34">
        <v>2</v>
      </c>
      <c r="S187" s="34">
        <v>2</v>
      </c>
      <c r="T187" s="5">
        <v>3</v>
      </c>
      <c r="U187" s="5">
        <v>6</v>
      </c>
      <c r="V187" s="5">
        <v>3</v>
      </c>
      <c r="W187" s="5">
        <v>5</v>
      </c>
      <c r="X187" s="5">
        <v>1</v>
      </c>
    </row>
    <row r="188" spans="1:24" ht="18.75" customHeight="1" x14ac:dyDescent="0.25">
      <c r="A188" t="s">
        <v>30</v>
      </c>
      <c r="B188" t="s">
        <v>31</v>
      </c>
      <c r="C188" t="s">
        <v>74</v>
      </c>
      <c r="D188" t="s">
        <v>79</v>
      </c>
      <c r="E188" s="32">
        <v>45731</v>
      </c>
      <c r="F188" s="5">
        <v>15</v>
      </c>
      <c r="G188" s="5">
        <v>3</v>
      </c>
      <c r="H188" s="5">
        <v>2025</v>
      </c>
      <c r="I188" s="5">
        <v>4</v>
      </c>
      <c r="J188" s="5">
        <v>0</v>
      </c>
      <c r="K188">
        <v>172</v>
      </c>
      <c r="L188">
        <v>108</v>
      </c>
      <c r="M188" s="33" t="s">
        <v>77</v>
      </c>
      <c r="N188" s="33" t="s">
        <v>77</v>
      </c>
      <c r="O188" s="33" t="s">
        <v>81</v>
      </c>
      <c r="P188" s="34">
        <v>2</v>
      </c>
      <c r="Q188" s="34">
        <v>0</v>
      </c>
      <c r="R188" s="34">
        <v>1</v>
      </c>
      <c r="S188" s="34">
        <v>1</v>
      </c>
      <c r="T188" s="5">
        <v>2</v>
      </c>
      <c r="U188" s="5">
        <v>2</v>
      </c>
      <c r="V188" s="5">
        <v>2</v>
      </c>
      <c r="W188" s="5">
        <v>2</v>
      </c>
      <c r="X188" s="5">
        <v>0</v>
      </c>
    </row>
    <row r="189" spans="1:24" ht="18.75" customHeight="1" x14ac:dyDescent="0.25">
      <c r="A189" t="s">
        <v>32</v>
      </c>
      <c r="B189" t="s">
        <v>33</v>
      </c>
      <c r="C189" t="s">
        <v>73</v>
      </c>
      <c r="D189" t="s">
        <v>78</v>
      </c>
      <c r="E189" s="32">
        <v>45731</v>
      </c>
      <c r="F189" s="5">
        <v>15</v>
      </c>
      <c r="G189" s="5">
        <v>3</v>
      </c>
      <c r="H189" s="5">
        <v>2025</v>
      </c>
      <c r="I189" s="5">
        <v>6</v>
      </c>
      <c r="J189" s="5">
        <v>2</v>
      </c>
      <c r="K189">
        <v>193</v>
      </c>
      <c r="L189">
        <v>174</v>
      </c>
      <c r="M189" s="33" t="s">
        <v>77</v>
      </c>
      <c r="N189" s="33" t="s">
        <v>77</v>
      </c>
      <c r="O189" s="33" t="s">
        <v>81</v>
      </c>
      <c r="P189" s="34">
        <v>2</v>
      </c>
      <c r="Q189" s="34">
        <v>2</v>
      </c>
      <c r="R189" s="34">
        <v>1</v>
      </c>
      <c r="S189" s="34">
        <v>1</v>
      </c>
      <c r="T189" s="5">
        <v>4</v>
      </c>
      <c r="U189" s="5">
        <v>2</v>
      </c>
      <c r="V189" s="5">
        <v>2</v>
      </c>
      <c r="W189" s="5">
        <v>3</v>
      </c>
      <c r="X189" s="5">
        <v>1</v>
      </c>
    </row>
    <row r="190" spans="1:24" ht="18.75" customHeight="1" x14ac:dyDescent="0.25">
      <c r="A190" t="s">
        <v>34</v>
      </c>
      <c r="B190" t="s">
        <v>35</v>
      </c>
      <c r="C190" t="s">
        <v>74</v>
      </c>
      <c r="D190" t="s">
        <v>79</v>
      </c>
      <c r="E190" s="32">
        <v>45731</v>
      </c>
      <c r="F190" s="5">
        <v>15</v>
      </c>
      <c r="G190" s="5">
        <v>3</v>
      </c>
      <c r="H190" s="5">
        <v>2025</v>
      </c>
      <c r="I190" s="5">
        <v>4</v>
      </c>
      <c r="J190" s="5">
        <v>2</v>
      </c>
      <c r="K190">
        <v>80</v>
      </c>
      <c r="L190">
        <v>74</v>
      </c>
      <c r="M190" s="33" t="s">
        <v>77</v>
      </c>
      <c r="N190" s="33" t="s">
        <v>77</v>
      </c>
      <c r="O190" s="33" t="s">
        <v>81</v>
      </c>
      <c r="P190" s="34">
        <v>2</v>
      </c>
      <c r="Q190" s="34">
        <v>0</v>
      </c>
      <c r="R190" s="34">
        <v>1</v>
      </c>
      <c r="S190" s="34">
        <v>1</v>
      </c>
      <c r="T190" s="5">
        <v>2</v>
      </c>
      <c r="U190" s="5">
        <v>2</v>
      </c>
      <c r="V190" s="5">
        <v>1</v>
      </c>
      <c r="W190" s="5">
        <v>3</v>
      </c>
      <c r="X190" s="5">
        <v>0</v>
      </c>
    </row>
    <row r="191" spans="1:24" ht="18.75" customHeight="1" x14ac:dyDescent="0.25">
      <c r="A191" t="s">
        <v>36</v>
      </c>
      <c r="B191" t="s">
        <v>37</v>
      </c>
      <c r="C191" t="s">
        <v>74</v>
      </c>
      <c r="D191" t="s">
        <v>79</v>
      </c>
      <c r="E191" s="32">
        <v>45731</v>
      </c>
      <c r="F191" s="5">
        <v>15</v>
      </c>
      <c r="G191" s="5">
        <v>3</v>
      </c>
      <c r="H191" s="5">
        <v>2025</v>
      </c>
      <c r="I191" s="5">
        <v>6</v>
      </c>
      <c r="J191" s="5">
        <v>0</v>
      </c>
      <c r="K191">
        <v>30</v>
      </c>
      <c r="L191">
        <v>23</v>
      </c>
      <c r="M191" s="33" t="s">
        <v>77</v>
      </c>
      <c r="N191" s="33" t="s">
        <v>77</v>
      </c>
      <c r="O191" s="33" t="s">
        <v>81</v>
      </c>
      <c r="P191" s="34">
        <v>2</v>
      </c>
      <c r="Q191" s="34">
        <v>2</v>
      </c>
      <c r="R191" s="34">
        <v>1</v>
      </c>
      <c r="S191" s="34">
        <v>1</v>
      </c>
      <c r="T191" s="5">
        <v>4</v>
      </c>
      <c r="U191" s="5">
        <v>2</v>
      </c>
      <c r="V191" s="5">
        <v>2</v>
      </c>
      <c r="W191" s="5">
        <v>4</v>
      </c>
      <c r="X191" s="5">
        <v>0</v>
      </c>
    </row>
    <row r="192" spans="1:24" ht="18.75" customHeight="1" x14ac:dyDescent="0.25">
      <c r="A192" t="s">
        <v>38</v>
      </c>
      <c r="B192" t="s">
        <v>82</v>
      </c>
      <c r="C192" t="s">
        <v>74</v>
      </c>
      <c r="D192" t="s">
        <v>80</v>
      </c>
      <c r="E192" s="32">
        <v>45731</v>
      </c>
      <c r="F192" s="5">
        <v>15</v>
      </c>
      <c r="G192" s="5">
        <v>3</v>
      </c>
      <c r="H192" s="5">
        <v>2025</v>
      </c>
      <c r="I192" s="5">
        <v>1</v>
      </c>
      <c r="J192" s="5">
        <v>1</v>
      </c>
      <c r="K192">
        <v>90</v>
      </c>
      <c r="L192">
        <v>78</v>
      </c>
      <c r="M192" s="33" t="s">
        <v>77</v>
      </c>
      <c r="N192" s="33" t="s">
        <v>77</v>
      </c>
      <c r="O192" s="33" t="s">
        <v>81</v>
      </c>
      <c r="P192" s="34">
        <v>0</v>
      </c>
      <c r="Q192" s="34">
        <v>1</v>
      </c>
      <c r="R192" s="34">
        <v>0</v>
      </c>
      <c r="S192" s="34">
        <v>0</v>
      </c>
      <c r="T192" s="5">
        <v>1</v>
      </c>
      <c r="U192" s="5">
        <v>0</v>
      </c>
      <c r="V192" s="5">
        <v>0</v>
      </c>
      <c r="W192" s="5">
        <v>1</v>
      </c>
      <c r="X192" s="5">
        <v>0</v>
      </c>
    </row>
    <row r="193" spans="1:24" ht="18.75" customHeight="1" x14ac:dyDescent="0.25">
      <c r="A193" t="s">
        <v>40</v>
      </c>
      <c r="B193" t="s">
        <v>41</v>
      </c>
      <c r="C193" t="s">
        <v>74</v>
      </c>
      <c r="D193" t="s">
        <v>80</v>
      </c>
      <c r="E193" s="32">
        <v>45731</v>
      </c>
      <c r="F193" s="5">
        <v>15</v>
      </c>
      <c r="G193" s="5">
        <v>3</v>
      </c>
      <c r="H193" s="5">
        <v>2025</v>
      </c>
      <c r="I193" s="5">
        <v>9</v>
      </c>
      <c r="J193" s="5">
        <v>1</v>
      </c>
      <c r="K193">
        <v>141</v>
      </c>
      <c r="L193">
        <v>114</v>
      </c>
      <c r="M193" s="33" t="s">
        <v>77</v>
      </c>
      <c r="N193" s="33" t="s">
        <v>77</v>
      </c>
      <c r="O193" s="33" t="s">
        <v>81</v>
      </c>
      <c r="P193" s="34">
        <v>4</v>
      </c>
      <c r="Q193" s="34">
        <v>1</v>
      </c>
      <c r="R193" s="34">
        <v>2</v>
      </c>
      <c r="S193" s="34">
        <v>2</v>
      </c>
      <c r="T193" s="5">
        <v>5</v>
      </c>
      <c r="U193" s="5">
        <v>4</v>
      </c>
      <c r="V193" s="5">
        <v>4</v>
      </c>
      <c r="W193" s="5">
        <v>5</v>
      </c>
      <c r="X193" s="5">
        <v>0</v>
      </c>
    </row>
    <row r="194" spans="1:24" ht="18.75" customHeight="1" x14ac:dyDescent="0.25">
      <c r="A194" t="s">
        <v>42</v>
      </c>
      <c r="B194" t="s">
        <v>43</v>
      </c>
      <c r="C194" t="s">
        <v>73</v>
      </c>
      <c r="D194" t="s">
        <v>78</v>
      </c>
      <c r="E194" s="32">
        <v>45731</v>
      </c>
      <c r="F194" s="5">
        <v>15</v>
      </c>
      <c r="G194" s="5">
        <v>3</v>
      </c>
      <c r="H194" s="5">
        <v>2025</v>
      </c>
      <c r="I194" s="5">
        <v>4</v>
      </c>
      <c r="J194" s="5">
        <v>0</v>
      </c>
      <c r="K194">
        <v>154</v>
      </c>
      <c r="L194">
        <v>134</v>
      </c>
      <c r="M194" s="33" t="s">
        <v>77</v>
      </c>
      <c r="N194" s="33" t="s">
        <v>77</v>
      </c>
      <c r="O194" s="33" t="s">
        <v>81</v>
      </c>
      <c r="P194" s="34">
        <v>1</v>
      </c>
      <c r="Q194" s="34">
        <v>1</v>
      </c>
      <c r="R194" s="34">
        <v>1</v>
      </c>
      <c r="S194" s="34">
        <v>1</v>
      </c>
      <c r="T194" s="5">
        <v>1</v>
      </c>
      <c r="U194" s="5">
        <v>3</v>
      </c>
      <c r="V194" s="5">
        <v>1</v>
      </c>
      <c r="W194" s="5">
        <v>3</v>
      </c>
      <c r="X194" s="5">
        <v>0</v>
      </c>
    </row>
    <row r="195" spans="1:24" ht="18.75" customHeight="1" x14ac:dyDescent="0.25">
      <c r="A195" t="s">
        <v>44</v>
      </c>
      <c r="B195" t="s">
        <v>45</v>
      </c>
      <c r="C195" t="s">
        <v>74</v>
      </c>
      <c r="D195" t="s">
        <v>80</v>
      </c>
      <c r="E195" s="32">
        <v>45731</v>
      </c>
      <c r="F195" s="5">
        <v>15</v>
      </c>
      <c r="G195" s="5">
        <v>3</v>
      </c>
      <c r="H195" s="5">
        <v>2025</v>
      </c>
      <c r="I195" s="5">
        <v>1</v>
      </c>
      <c r="J195" s="5">
        <v>2</v>
      </c>
      <c r="K195">
        <v>175</v>
      </c>
      <c r="L195">
        <v>93</v>
      </c>
      <c r="M195" s="33" t="s">
        <v>77</v>
      </c>
      <c r="N195" s="33" t="s">
        <v>77</v>
      </c>
      <c r="O195" s="33" t="s">
        <v>81</v>
      </c>
      <c r="P195" s="34">
        <v>0</v>
      </c>
      <c r="Q195" s="34">
        <v>1</v>
      </c>
      <c r="R195" s="34">
        <v>0</v>
      </c>
      <c r="S195" s="34">
        <v>0</v>
      </c>
      <c r="T195" s="5">
        <v>1</v>
      </c>
      <c r="U195" s="5">
        <v>0</v>
      </c>
      <c r="V195" s="5">
        <v>0</v>
      </c>
      <c r="W195" s="5">
        <v>1</v>
      </c>
      <c r="X195" s="5">
        <v>0</v>
      </c>
    </row>
    <row r="196" spans="1:24" ht="18.75" customHeight="1" x14ac:dyDescent="0.25">
      <c r="A196" t="s">
        <v>46</v>
      </c>
      <c r="B196" t="s">
        <v>47</v>
      </c>
      <c r="C196" t="s">
        <v>73</v>
      </c>
      <c r="D196" t="s">
        <v>76</v>
      </c>
      <c r="E196" s="32">
        <v>45731</v>
      </c>
      <c r="F196" s="5">
        <v>15</v>
      </c>
      <c r="G196" s="5">
        <v>3</v>
      </c>
      <c r="H196" s="5">
        <v>2025</v>
      </c>
      <c r="I196" s="5">
        <v>5</v>
      </c>
      <c r="J196" s="5">
        <v>2</v>
      </c>
      <c r="K196">
        <v>116</v>
      </c>
      <c r="L196">
        <v>94</v>
      </c>
      <c r="M196" s="33" t="s">
        <v>77</v>
      </c>
      <c r="N196" s="33" t="s">
        <v>77</v>
      </c>
      <c r="O196" s="33" t="s">
        <v>81</v>
      </c>
      <c r="P196" s="34">
        <v>2</v>
      </c>
      <c r="Q196" s="34">
        <v>1</v>
      </c>
      <c r="R196" s="34">
        <v>1</v>
      </c>
      <c r="S196" s="34">
        <v>1</v>
      </c>
      <c r="T196" s="5">
        <v>2</v>
      </c>
      <c r="U196" s="5">
        <v>3</v>
      </c>
      <c r="V196" s="5">
        <v>2</v>
      </c>
      <c r="W196" s="5">
        <v>2</v>
      </c>
      <c r="X196" s="5">
        <v>1</v>
      </c>
    </row>
    <row r="197" spans="1:24" ht="18.75" customHeight="1" x14ac:dyDescent="0.25">
      <c r="A197" s="35" t="s">
        <v>22</v>
      </c>
      <c r="B197" s="35" t="s">
        <v>23</v>
      </c>
      <c r="C197" t="s">
        <v>75</v>
      </c>
      <c r="D197" t="s">
        <v>78</v>
      </c>
      <c r="E197" s="32">
        <v>45732</v>
      </c>
      <c r="F197" s="5">
        <v>16</v>
      </c>
      <c r="G197" s="5">
        <v>3</v>
      </c>
      <c r="H197" s="5">
        <v>2025</v>
      </c>
      <c r="I197" s="5">
        <v>3</v>
      </c>
      <c r="J197" s="5">
        <v>2</v>
      </c>
      <c r="K197">
        <v>56</v>
      </c>
      <c r="L197">
        <v>41</v>
      </c>
      <c r="M197" s="33" t="s">
        <v>77</v>
      </c>
      <c r="N197" s="33" t="s">
        <v>77</v>
      </c>
      <c r="O197" s="33" t="s">
        <v>81</v>
      </c>
      <c r="P197" s="34">
        <v>1</v>
      </c>
      <c r="Q197" s="34">
        <v>0</v>
      </c>
      <c r="R197" s="34">
        <v>1</v>
      </c>
      <c r="S197" s="34">
        <v>1</v>
      </c>
      <c r="T197" s="5">
        <v>2</v>
      </c>
      <c r="U197" s="5">
        <v>1</v>
      </c>
      <c r="V197" s="5">
        <v>1</v>
      </c>
      <c r="W197" s="5">
        <v>2</v>
      </c>
      <c r="X197" s="5">
        <v>0</v>
      </c>
    </row>
    <row r="198" spans="1:24" ht="18.75" customHeight="1" x14ac:dyDescent="0.25">
      <c r="A198" t="s">
        <v>24</v>
      </c>
      <c r="B198" t="s">
        <v>25</v>
      </c>
      <c r="C198" t="s">
        <v>74</v>
      </c>
      <c r="D198" t="s">
        <v>78</v>
      </c>
      <c r="E198" s="32">
        <v>45732</v>
      </c>
      <c r="F198" s="5">
        <v>16</v>
      </c>
      <c r="G198" s="5">
        <v>3</v>
      </c>
      <c r="H198" s="5">
        <v>2025</v>
      </c>
      <c r="I198" s="5">
        <v>5</v>
      </c>
      <c r="J198" s="5">
        <v>0</v>
      </c>
      <c r="K198">
        <v>164</v>
      </c>
      <c r="L198">
        <v>140</v>
      </c>
      <c r="M198" s="33" t="s">
        <v>77</v>
      </c>
      <c r="N198" s="33" t="s">
        <v>77</v>
      </c>
      <c r="O198" s="33" t="s">
        <v>81</v>
      </c>
      <c r="P198" s="34">
        <v>2</v>
      </c>
      <c r="Q198" s="34">
        <v>1</v>
      </c>
      <c r="R198" s="34">
        <v>1</v>
      </c>
      <c r="S198" s="34">
        <v>1</v>
      </c>
      <c r="T198" s="5">
        <v>2</v>
      </c>
      <c r="U198" s="5">
        <v>3</v>
      </c>
      <c r="V198" s="5">
        <v>2</v>
      </c>
      <c r="W198" s="5">
        <v>3</v>
      </c>
      <c r="X198" s="5">
        <v>0</v>
      </c>
    </row>
    <row r="199" spans="1:24" ht="18.75" customHeight="1" x14ac:dyDescent="0.25">
      <c r="A199" t="s">
        <v>26</v>
      </c>
      <c r="B199" t="s">
        <v>27</v>
      </c>
      <c r="C199" t="s">
        <v>73</v>
      </c>
      <c r="D199" t="s">
        <v>78</v>
      </c>
      <c r="E199" s="32">
        <v>45732</v>
      </c>
      <c r="F199" s="5">
        <v>16</v>
      </c>
      <c r="G199" s="5">
        <v>3</v>
      </c>
      <c r="H199" s="5">
        <v>2025</v>
      </c>
      <c r="I199" s="5">
        <v>9</v>
      </c>
      <c r="J199" s="5">
        <v>2</v>
      </c>
      <c r="K199">
        <v>114</v>
      </c>
      <c r="L199">
        <v>62</v>
      </c>
      <c r="M199" s="33" t="s">
        <v>77</v>
      </c>
      <c r="N199" s="33" t="s">
        <v>77</v>
      </c>
      <c r="O199" s="33" t="s">
        <v>81</v>
      </c>
      <c r="P199" s="34">
        <v>4</v>
      </c>
      <c r="Q199" s="34">
        <v>1</v>
      </c>
      <c r="R199" s="34">
        <v>2</v>
      </c>
      <c r="S199" s="34">
        <v>2</v>
      </c>
      <c r="T199" s="5">
        <v>6</v>
      </c>
      <c r="U199" s="5">
        <v>3</v>
      </c>
      <c r="V199" s="5">
        <v>4</v>
      </c>
      <c r="W199" s="5">
        <v>5</v>
      </c>
      <c r="X199" s="5">
        <v>0</v>
      </c>
    </row>
    <row r="200" spans="1:24" ht="18.75" customHeight="1" x14ac:dyDescent="0.25">
      <c r="A200" t="s">
        <v>28</v>
      </c>
      <c r="B200" t="s">
        <v>29</v>
      </c>
      <c r="C200" t="s">
        <v>75</v>
      </c>
      <c r="D200" t="s">
        <v>76</v>
      </c>
      <c r="E200" s="32">
        <v>45732</v>
      </c>
      <c r="F200" s="5">
        <v>16</v>
      </c>
      <c r="G200" s="5">
        <v>3</v>
      </c>
      <c r="H200" s="5">
        <v>2025</v>
      </c>
      <c r="I200" s="5">
        <v>6</v>
      </c>
      <c r="J200" s="5">
        <v>0</v>
      </c>
      <c r="K200">
        <v>126</v>
      </c>
      <c r="L200">
        <v>117</v>
      </c>
      <c r="M200" s="33" t="s">
        <v>77</v>
      </c>
      <c r="N200" s="33" t="s">
        <v>77</v>
      </c>
      <c r="O200" s="33" t="s">
        <v>81</v>
      </c>
      <c r="P200" s="34">
        <v>3</v>
      </c>
      <c r="Q200" s="34">
        <v>0</v>
      </c>
      <c r="R200" s="34">
        <v>1</v>
      </c>
      <c r="S200" s="34">
        <v>2</v>
      </c>
      <c r="T200" s="5">
        <v>2</v>
      </c>
      <c r="U200" s="5">
        <v>4</v>
      </c>
      <c r="V200" s="5">
        <v>2</v>
      </c>
      <c r="W200" s="5">
        <v>3</v>
      </c>
      <c r="X200" s="5">
        <v>1</v>
      </c>
    </row>
    <row r="201" spans="1:24" ht="18.75" customHeight="1" x14ac:dyDescent="0.25">
      <c r="A201" t="s">
        <v>30</v>
      </c>
      <c r="B201" t="s">
        <v>31</v>
      </c>
      <c r="C201" t="s">
        <v>74</v>
      </c>
      <c r="D201" t="s">
        <v>79</v>
      </c>
      <c r="E201" s="32">
        <v>45732</v>
      </c>
      <c r="F201" s="5">
        <v>16</v>
      </c>
      <c r="G201" s="5">
        <v>3</v>
      </c>
      <c r="H201" s="5">
        <v>2025</v>
      </c>
      <c r="I201" s="5">
        <v>3</v>
      </c>
      <c r="J201" s="5">
        <v>1</v>
      </c>
      <c r="K201">
        <v>173</v>
      </c>
      <c r="L201">
        <v>169</v>
      </c>
      <c r="M201" s="33" t="s">
        <v>77</v>
      </c>
      <c r="N201" s="33" t="s">
        <v>77</v>
      </c>
      <c r="O201" s="33" t="s">
        <v>81</v>
      </c>
      <c r="P201" s="34">
        <v>1</v>
      </c>
      <c r="Q201" s="34">
        <v>0</v>
      </c>
      <c r="R201" s="34">
        <v>1</v>
      </c>
      <c r="S201" s="34">
        <v>1</v>
      </c>
      <c r="T201" s="5">
        <v>1</v>
      </c>
      <c r="U201" s="5">
        <v>2</v>
      </c>
      <c r="V201" s="5">
        <v>1</v>
      </c>
      <c r="W201" s="5">
        <v>2</v>
      </c>
      <c r="X201" s="5">
        <v>0</v>
      </c>
    </row>
    <row r="202" spans="1:24" ht="18.75" customHeight="1" x14ac:dyDescent="0.25">
      <c r="A202" t="s">
        <v>32</v>
      </c>
      <c r="B202" t="s">
        <v>33</v>
      </c>
      <c r="C202" t="s">
        <v>73</v>
      </c>
      <c r="D202" t="s">
        <v>78</v>
      </c>
      <c r="E202" s="32">
        <v>45732</v>
      </c>
      <c r="F202" s="5">
        <v>16</v>
      </c>
      <c r="G202" s="5">
        <v>3</v>
      </c>
      <c r="H202" s="5">
        <v>2025</v>
      </c>
      <c r="I202" s="5">
        <v>1</v>
      </c>
      <c r="J202" s="5">
        <v>0</v>
      </c>
      <c r="K202">
        <v>85</v>
      </c>
      <c r="L202">
        <v>77</v>
      </c>
      <c r="M202" s="33" t="s">
        <v>77</v>
      </c>
      <c r="N202" s="33" t="s">
        <v>77</v>
      </c>
      <c r="O202" s="33" t="s">
        <v>81</v>
      </c>
      <c r="P202" s="34">
        <v>0</v>
      </c>
      <c r="Q202" s="34">
        <v>1</v>
      </c>
      <c r="R202" s="34">
        <v>0</v>
      </c>
      <c r="S202" s="34">
        <v>0</v>
      </c>
      <c r="T202" s="5">
        <v>0</v>
      </c>
      <c r="U202" s="5">
        <v>1</v>
      </c>
      <c r="V202" s="5">
        <v>0</v>
      </c>
      <c r="W202" s="5">
        <v>1</v>
      </c>
      <c r="X202" s="5">
        <v>0</v>
      </c>
    </row>
    <row r="203" spans="1:24" ht="18.75" customHeight="1" x14ac:dyDescent="0.25">
      <c r="A203" t="s">
        <v>34</v>
      </c>
      <c r="B203" t="s">
        <v>35</v>
      </c>
      <c r="C203" t="s">
        <v>74</v>
      </c>
      <c r="D203" t="s">
        <v>79</v>
      </c>
      <c r="E203" s="32">
        <v>45732</v>
      </c>
      <c r="F203" s="5">
        <v>16</v>
      </c>
      <c r="G203" s="5">
        <v>3</v>
      </c>
      <c r="H203" s="5">
        <v>2025</v>
      </c>
      <c r="I203" s="5">
        <v>4</v>
      </c>
      <c r="J203" s="5">
        <v>0</v>
      </c>
      <c r="K203">
        <v>152</v>
      </c>
      <c r="L203">
        <v>86</v>
      </c>
      <c r="M203" s="33" t="s">
        <v>77</v>
      </c>
      <c r="N203" s="33" t="s">
        <v>77</v>
      </c>
      <c r="O203" s="33" t="s">
        <v>81</v>
      </c>
      <c r="P203" s="34">
        <v>1</v>
      </c>
      <c r="Q203" s="34">
        <v>1</v>
      </c>
      <c r="R203" s="34">
        <v>1</v>
      </c>
      <c r="S203" s="34">
        <v>1</v>
      </c>
      <c r="T203" s="5">
        <v>2</v>
      </c>
      <c r="U203" s="5">
        <v>2</v>
      </c>
      <c r="V203" s="5">
        <v>2</v>
      </c>
      <c r="W203" s="5">
        <v>2</v>
      </c>
      <c r="X203" s="5">
        <v>0</v>
      </c>
    </row>
    <row r="204" spans="1:24" ht="18.75" customHeight="1" x14ac:dyDescent="0.25">
      <c r="A204" t="s">
        <v>36</v>
      </c>
      <c r="B204" t="s">
        <v>37</v>
      </c>
      <c r="C204" t="s">
        <v>74</v>
      </c>
      <c r="D204" t="s">
        <v>79</v>
      </c>
      <c r="E204" s="32">
        <v>45732</v>
      </c>
      <c r="F204" s="5">
        <v>16</v>
      </c>
      <c r="G204" s="5">
        <v>3</v>
      </c>
      <c r="H204" s="5">
        <v>2025</v>
      </c>
      <c r="I204" s="5">
        <v>2</v>
      </c>
      <c r="J204" s="5">
        <v>2</v>
      </c>
      <c r="K204">
        <v>60</v>
      </c>
      <c r="L204">
        <v>41</v>
      </c>
      <c r="M204" s="33" t="s">
        <v>77</v>
      </c>
      <c r="N204" s="33" t="s">
        <v>77</v>
      </c>
      <c r="O204" s="33" t="s">
        <v>81</v>
      </c>
      <c r="P204" s="34">
        <v>1</v>
      </c>
      <c r="Q204" s="34">
        <v>0</v>
      </c>
      <c r="R204" s="34">
        <v>0</v>
      </c>
      <c r="S204" s="34">
        <v>1</v>
      </c>
      <c r="T204" s="5">
        <v>1</v>
      </c>
      <c r="U204" s="5">
        <v>1</v>
      </c>
      <c r="V204" s="5">
        <v>1</v>
      </c>
      <c r="W204" s="5">
        <v>1</v>
      </c>
      <c r="X204" s="5">
        <v>0</v>
      </c>
    </row>
    <row r="205" spans="1:24" ht="18.75" customHeight="1" x14ac:dyDescent="0.25">
      <c r="A205" t="s">
        <v>38</v>
      </c>
      <c r="B205" t="s">
        <v>82</v>
      </c>
      <c r="C205" t="s">
        <v>74</v>
      </c>
      <c r="D205" t="s">
        <v>80</v>
      </c>
      <c r="E205" s="32">
        <v>45732</v>
      </c>
      <c r="F205" s="5">
        <v>16</v>
      </c>
      <c r="G205" s="5">
        <v>3</v>
      </c>
      <c r="H205" s="5">
        <v>2025</v>
      </c>
      <c r="I205" s="5">
        <v>1</v>
      </c>
      <c r="J205" s="5">
        <v>2</v>
      </c>
      <c r="K205">
        <v>169</v>
      </c>
      <c r="L205">
        <v>117</v>
      </c>
      <c r="M205" s="33" t="s">
        <v>77</v>
      </c>
      <c r="N205" s="33" t="s">
        <v>77</v>
      </c>
      <c r="O205" s="33" t="s">
        <v>81</v>
      </c>
      <c r="P205" s="34">
        <v>0</v>
      </c>
      <c r="Q205" s="34">
        <v>1</v>
      </c>
      <c r="R205" s="34">
        <v>0</v>
      </c>
      <c r="S205" s="34">
        <v>0</v>
      </c>
      <c r="T205" s="5">
        <v>1</v>
      </c>
      <c r="U205" s="5">
        <v>0</v>
      </c>
      <c r="V205" s="5">
        <v>0</v>
      </c>
      <c r="W205" s="5">
        <v>1</v>
      </c>
      <c r="X205" s="5">
        <v>0</v>
      </c>
    </row>
    <row r="206" spans="1:24" ht="18.75" customHeight="1" x14ac:dyDescent="0.25">
      <c r="A206" t="s">
        <v>40</v>
      </c>
      <c r="B206" t="s">
        <v>41</v>
      </c>
      <c r="C206" t="s">
        <v>74</v>
      </c>
      <c r="D206" t="s">
        <v>80</v>
      </c>
      <c r="E206" s="32">
        <v>45732</v>
      </c>
      <c r="F206" s="5">
        <v>16</v>
      </c>
      <c r="G206" s="5">
        <v>3</v>
      </c>
      <c r="H206" s="5">
        <v>2025</v>
      </c>
      <c r="I206" s="5">
        <v>5</v>
      </c>
      <c r="J206" s="5">
        <v>0</v>
      </c>
      <c r="K206">
        <v>108</v>
      </c>
      <c r="L206">
        <v>90</v>
      </c>
      <c r="M206" s="33" t="s">
        <v>77</v>
      </c>
      <c r="N206" s="33" t="s">
        <v>77</v>
      </c>
      <c r="O206" s="33" t="s">
        <v>81</v>
      </c>
      <c r="P206" s="34">
        <v>2</v>
      </c>
      <c r="Q206" s="34">
        <v>1</v>
      </c>
      <c r="R206" s="34">
        <v>1</v>
      </c>
      <c r="S206" s="34">
        <v>1</v>
      </c>
      <c r="T206" s="5">
        <v>2</v>
      </c>
      <c r="U206" s="5">
        <v>3</v>
      </c>
      <c r="V206" s="5">
        <v>1</v>
      </c>
      <c r="W206" s="5">
        <v>3</v>
      </c>
      <c r="X206" s="5">
        <v>1</v>
      </c>
    </row>
    <row r="207" spans="1:24" ht="18.75" customHeight="1" x14ac:dyDescent="0.25">
      <c r="A207" t="s">
        <v>42</v>
      </c>
      <c r="B207" t="s">
        <v>43</v>
      </c>
      <c r="C207" t="s">
        <v>73</v>
      </c>
      <c r="D207" t="s">
        <v>78</v>
      </c>
      <c r="E207" s="32">
        <v>45732</v>
      </c>
      <c r="F207" s="5">
        <v>16</v>
      </c>
      <c r="G207" s="5">
        <v>3</v>
      </c>
      <c r="H207" s="5">
        <v>2025</v>
      </c>
      <c r="I207" s="5">
        <v>2</v>
      </c>
      <c r="J207" s="5">
        <v>1</v>
      </c>
      <c r="K207">
        <v>41</v>
      </c>
      <c r="L207">
        <v>33</v>
      </c>
      <c r="M207" s="33" t="s">
        <v>77</v>
      </c>
      <c r="N207" s="33" t="s">
        <v>77</v>
      </c>
      <c r="O207" s="33" t="s">
        <v>81</v>
      </c>
      <c r="P207" s="34">
        <v>1</v>
      </c>
      <c r="Q207" s="34">
        <v>0</v>
      </c>
      <c r="R207" s="34">
        <v>1</v>
      </c>
      <c r="S207" s="34">
        <v>0</v>
      </c>
      <c r="T207" s="5">
        <v>1</v>
      </c>
      <c r="U207" s="5">
        <v>1</v>
      </c>
      <c r="V207" s="5">
        <v>1</v>
      </c>
      <c r="W207" s="5">
        <v>1</v>
      </c>
      <c r="X207" s="5">
        <v>0</v>
      </c>
    </row>
    <row r="208" spans="1:24" ht="18.75" customHeight="1" x14ac:dyDescent="0.25">
      <c r="A208" t="s">
        <v>44</v>
      </c>
      <c r="B208" t="s">
        <v>45</v>
      </c>
      <c r="C208" t="s">
        <v>74</v>
      </c>
      <c r="D208" t="s">
        <v>80</v>
      </c>
      <c r="E208" s="32">
        <v>45732</v>
      </c>
      <c r="F208" s="5">
        <v>16</v>
      </c>
      <c r="G208" s="5">
        <v>3</v>
      </c>
      <c r="H208" s="5">
        <v>2025</v>
      </c>
      <c r="I208" s="5">
        <v>0</v>
      </c>
      <c r="J208" s="5">
        <v>0</v>
      </c>
      <c r="K208">
        <v>185</v>
      </c>
      <c r="L208">
        <v>102</v>
      </c>
      <c r="M208" s="33" t="s">
        <v>77</v>
      </c>
      <c r="N208" s="33" t="s">
        <v>77</v>
      </c>
      <c r="O208" s="33" t="s">
        <v>81</v>
      </c>
      <c r="P208" s="34">
        <v>0</v>
      </c>
      <c r="Q208" s="34">
        <v>0</v>
      </c>
      <c r="R208" s="34">
        <v>0</v>
      </c>
      <c r="S208" s="34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</row>
    <row r="209" spans="1:24" ht="18.75" customHeight="1" x14ac:dyDescent="0.25">
      <c r="A209" t="s">
        <v>46</v>
      </c>
      <c r="B209" t="s">
        <v>47</v>
      </c>
      <c r="C209" t="s">
        <v>73</v>
      </c>
      <c r="D209" t="s">
        <v>76</v>
      </c>
      <c r="E209" s="32">
        <v>45732</v>
      </c>
      <c r="F209" s="5">
        <v>16</v>
      </c>
      <c r="G209" s="5">
        <v>3</v>
      </c>
      <c r="H209" s="5">
        <v>2025</v>
      </c>
      <c r="I209" s="5">
        <v>2</v>
      </c>
      <c r="J209" s="5">
        <v>0</v>
      </c>
      <c r="K209">
        <v>147</v>
      </c>
      <c r="L209">
        <v>121</v>
      </c>
      <c r="M209" s="33" t="s">
        <v>77</v>
      </c>
      <c r="N209" s="33" t="s">
        <v>77</v>
      </c>
      <c r="O209" s="33" t="s">
        <v>81</v>
      </c>
      <c r="P209" s="34">
        <v>1</v>
      </c>
      <c r="Q209" s="34">
        <v>1</v>
      </c>
      <c r="R209" s="34">
        <v>0</v>
      </c>
      <c r="S209" s="34">
        <v>0</v>
      </c>
      <c r="T209" s="5">
        <v>1</v>
      </c>
      <c r="U209" s="5">
        <v>1</v>
      </c>
      <c r="V209" s="5">
        <v>1</v>
      </c>
      <c r="W209" s="5">
        <v>1</v>
      </c>
      <c r="X209" s="5">
        <v>0</v>
      </c>
    </row>
    <row r="210" spans="1:24" ht="18.75" customHeight="1" x14ac:dyDescent="0.25">
      <c r="A210" s="35" t="s">
        <v>22</v>
      </c>
      <c r="B210" s="35" t="s">
        <v>23</v>
      </c>
      <c r="C210" t="s">
        <v>75</v>
      </c>
      <c r="D210" t="s">
        <v>78</v>
      </c>
      <c r="E210" s="32">
        <v>45733</v>
      </c>
      <c r="F210" s="5">
        <v>17</v>
      </c>
      <c r="G210" s="5">
        <v>3</v>
      </c>
      <c r="H210" s="5">
        <v>2025</v>
      </c>
      <c r="I210" s="5">
        <v>1</v>
      </c>
      <c r="J210" s="5">
        <v>1</v>
      </c>
      <c r="K210">
        <v>151</v>
      </c>
      <c r="L210">
        <v>146</v>
      </c>
      <c r="M210" s="33" t="s">
        <v>77</v>
      </c>
      <c r="N210" s="33" t="s">
        <v>81</v>
      </c>
      <c r="O210" s="33" t="s">
        <v>81</v>
      </c>
      <c r="P210" s="34">
        <v>0</v>
      </c>
      <c r="Q210" s="34">
        <v>1</v>
      </c>
      <c r="R210" s="34">
        <v>0</v>
      </c>
      <c r="S210" s="34">
        <v>0</v>
      </c>
      <c r="T210" s="5">
        <v>0</v>
      </c>
      <c r="U210" s="5">
        <v>1</v>
      </c>
      <c r="V210" s="5">
        <v>0</v>
      </c>
      <c r="W210" s="5">
        <v>1</v>
      </c>
      <c r="X210" s="5">
        <v>0</v>
      </c>
    </row>
    <row r="211" spans="1:24" ht="18.75" customHeight="1" x14ac:dyDescent="0.25">
      <c r="A211" t="s">
        <v>24</v>
      </c>
      <c r="B211" t="s">
        <v>25</v>
      </c>
      <c r="C211" t="s">
        <v>74</v>
      </c>
      <c r="D211" t="s">
        <v>78</v>
      </c>
      <c r="E211" s="32">
        <v>45733</v>
      </c>
      <c r="F211" s="5">
        <v>17</v>
      </c>
      <c r="G211" s="5">
        <v>3</v>
      </c>
      <c r="H211" s="5">
        <v>2025</v>
      </c>
      <c r="I211" s="5">
        <v>2</v>
      </c>
      <c r="J211" s="5">
        <v>2</v>
      </c>
      <c r="K211">
        <v>64</v>
      </c>
      <c r="L211">
        <v>36</v>
      </c>
      <c r="M211" s="33" t="s">
        <v>77</v>
      </c>
      <c r="N211" s="33" t="s">
        <v>81</v>
      </c>
      <c r="O211" s="33" t="s">
        <v>81</v>
      </c>
      <c r="P211" s="34">
        <v>1</v>
      </c>
      <c r="Q211" s="34">
        <v>1</v>
      </c>
      <c r="R211" s="34">
        <v>0</v>
      </c>
      <c r="S211" s="34">
        <v>0</v>
      </c>
      <c r="T211" s="5">
        <v>1</v>
      </c>
      <c r="U211" s="5">
        <v>1</v>
      </c>
      <c r="V211" s="5">
        <v>1</v>
      </c>
      <c r="W211" s="5">
        <v>1</v>
      </c>
      <c r="X211" s="5">
        <v>0</v>
      </c>
    </row>
    <row r="212" spans="1:24" ht="18.75" customHeight="1" x14ac:dyDescent="0.25">
      <c r="A212" t="s">
        <v>26</v>
      </c>
      <c r="B212" t="s">
        <v>27</v>
      </c>
      <c r="C212" t="s">
        <v>73</v>
      </c>
      <c r="D212" t="s">
        <v>78</v>
      </c>
      <c r="E212" s="32">
        <v>45733</v>
      </c>
      <c r="F212" s="5">
        <v>17</v>
      </c>
      <c r="G212" s="5">
        <v>3</v>
      </c>
      <c r="H212" s="5">
        <v>2025</v>
      </c>
      <c r="I212" s="5">
        <v>0</v>
      </c>
      <c r="J212" s="5">
        <v>1</v>
      </c>
      <c r="K212">
        <v>79</v>
      </c>
      <c r="L212">
        <v>70</v>
      </c>
      <c r="M212" s="33" t="s">
        <v>77</v>
      </c>
      <c r="N212" s="33" t="s">
        <v>81</v>
      </c>
      <c r="O212" s="33" t="s">
        <v>81</v>
      </c>
      <c r="P212" s="34">
        <v>0</v>
      </c>
      <c r="Q212" s="34">
        <v>0</v>
      </c>
      <c r="R212" s="34">
        <v>0</v>
      </c>
      <c r="S212" s="34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</row>
    <row r="213" spans="1:24" ht="18.75" customHeight="1" x14ac:dyDescent="0.25">
      <c r="A213" t="s">
        <v>28</v>
      </c>
      <c r="B213" t="s">
        <v>29</v>
      </c>
      <c r="C213" t="s">
        <v>75</v>
      </c>
      <c r="D213" t="s">
        <v>76</v>
      </c>
      <c r="E213" s="32">
        <v>45733</v>
      </c>
      <c r="F213" s="5">
        <v>17</v>
      </c>
      <c r="G213" s="5">
        <v>3</v>
      </c>
      <c r="H213" s="5">
        <v>2025</v>
      </c>
      <c r="I213" s="5">
        <v>3</v>
      </c>
      <c r="J213" s="5">
        <v>2</v>
      </c>
      <c r="K213">
        <v>107</v>
      </c>
      <c r="L213">
        <v>56</v>
      </c>
      <c r="M213" s="33" t="s">
        <v>77</v>
      </c>
      <c r="N213" s="33" t="s">
        <v>81</v>
      </c>
      <c r="O213" s="33" t="s">
        <v>81</v>
      </c>
      <c r="P213" s="34">
        <v>1</v>
      </c>
      <c r="Q213" s="34">
        <v>0</v>
      </c>
      <c r="R213" s="34">
        <v>1</v>
      </c>
      <c r="S213" s="34">
        <v>1</v>
      </c>
      <c r="T213" s="5">
        <v>2</v>
      </c>
      <c r="U213" s="5">
        <v>1</v>
      </c>
      <c r="V213" s="5">
        <v>1</v>
      </c>
      <c r="W213" s="5">
        <v>2</v>
      </c>
      <c r="X213" s="5">
        <v>0</v>
      </c>
    </row>
    <row r="214" spans="1:24" ht="18.75" customHeight="1" x14ac:dyDescent="0.25">
      <c r="A214" t="s">
        <v>30</v>
      </c>
      <c r="B214" t="s">
        <v>31</v>
      </c>
      <c r="C214" t="s">
        <v>74</v>
      </c>
      <c r="D214" t="s">
        <v>79</v>
      </c>
      <c r="E214" s="32">
        <v>45733</v>
      </c>
      <c r="F214" s="5">
        <v>17</v>
      </c>
      <c r="G214" s="5">
        <v>3</v>
      </c>
      <c r="H214" s="5">
        <v>2025</v>
      </c>
      <c r="I214" s="5">
        <v>4</v>
      </c>
      <c r="J214" s="5">
        <v>2</v>
      </c>
      <c r="K214">
        <v>170</v>
      </c>
      <c r="L214">
        <v>124</v>
      </c>
      <c r="M214" s="33" t="s">
        <v>77</v>
      </c>
      <c r="N214" s="33" t="s">
        <v>81</v>
      </c>
      <c r="O214" s="33" t="s">
        <v>81</v>
      </c>
      <c r="P214" s="34">
        <v>2</v>
      </c>
      <c r="Q214" s="34">
        <v>0</v>
      </c>
      <c r="R214" s="34">
        <v>1</v>
      </c>
      <c r="S214" s="34">
        <v>1</v>
      </c>
      <c r="T214" s="5">
        <v>2</v>
      </c>
      <c r="U214" s="5">
        <v>2</v>
      </c>
      <c r="V214" s="5">
        <v>1</v>
      </c>
      <c r="W214" s="5">
        <v>3</v>
      </c>
      <c r="X214" s="5">
        <v>0</v>
      </c>
    </row>
    <row r="215" spans="1:24" ht="18.75" customHeight="1" x14ac:dyDescent="0.25">
      <c r="A215" t="s">
        <v>32</v>
      </c>
      <c r="B215" t="s">
        <v>33</v>
      </c>
      <c r="C215" t="s">
        <v>73</v>
      </c>
      <c r="D215" t="s">
        <v>78</v>
      </c>
      <c r="E215" s="32">
        <v>45733</v>
      </c>
      <c r="F215" s="5">
        <v>17</v>
      </c>
      <c r="G215" s="5">
        <v>3</v>
      </c>
      <c r="H215" s="5">
        <v>2025</v>
      </c>
      <c r="I215" s="5">
        <v>9</v>
      </c>
      <c r="J215" s="5">
        <v>1</v>
      </c>
      <c r="K215">
        <v>156</v>
      </c>
      <c r="L215">
        <v>85</v>
      </c>
      <c r="M215" s="33" t="s">
        <v>77</v>
      </c>
      <c r="N215" s="33" t="s">
        <v>81</v>
      </c>
      <c r="O215" s="33" t="s">
        <v>81</v>
      </c>
      <c r="P215" s="34">
        <v>3</v>
      </c>
      <c r="Q215" s="34">
        <v>3</v>
      </c>
      <c r="R215" s="34">
        <v>1</v>
      </c>
      <c r="S215" s="34">
        <v>2</v>
      </c>
      <c r="T215" s="5">
        <v>4</v>
      </c>
      <c r="U215" s="5">
        <v>5</v>
      </c>
      <c r="V215" s="5">
        <v>3</v>
      </c>
      <c r="W215" s="5">
        <v>5</v>
      </c>
      <c r="X215" s="5">
        <v>1</v>
      </c>
    </row>
    <row r="216" spans="1:24" ht="18.75" customHeight="1" x14ac:dyDescent="0.25">
      <c r="A216" t="s">
        <v>34</v>
      </c>
      <c r="B216" t="s">
        <v>35</v>
      </c>
      <c r="C216" t="s">
        <v>74</v>
      </c>
      <c r="D216" t="s">
        <v>79</v>
      </c>
      <c r="E216" s="32">
        <v>45733</v>
      </c>
      <c r="F216" s="5">
        <v>17</v>
      </c>
      <c r="G216" s="5">
        <v>3</v>
      </c>
      <c r="H216" s="5">
        <v>2025</v>
      </c>
      <c r="I216" s="5">
        <v>4</v>
      </c>
      <c r="J216" s="5">
        <v>0</v>
      </c>
      <c r="K216">
        <v>146</v>
      </c>
      <c r="L216">
        <v>104</v>
      </c>
      <c r="M216" s="33" t="s">
        <v>77</v>
      </c>
      <c r="N216" s="33" t="s">
        <v>81</v>
      </c>
      <c r="O216" s="33" t="s">
        <v>81</v>
      </c>
      <c r="P216" s="34">
        <v>2</v>
      </c>
      <c r="Q216" s="34">
        <v>0</v>
      </c>
      <c r="R216" s="34">
        <v>1</v>
      </c>
      <c r="S216" s="34">
        <v>1</v>
      </c>
      <c r="T216" s="5">
        <v>2</v>
      </c>
      <c r="U216" s="5">
        <v>2</v>
      </c>
      <c r="V216" s="5">
        <v>1</v>
      </c>
      <c r="W216" s="5">
        <v>3</v>
      </c>
      <c r="X216" s="5">
        <v>0</v>
      </c>
    </row>
    <row r="217" spans="1:24" ht="18.75" customHeight="1" x14ac:dyDescent="0.25">
      <c r="A217" t="s">
        <v>36</v>
      </c>
      <c r="B217" t="s">
        <v>37</v>
      </c>
      <c r="C217" t="s">
        <v>74</v>
      </c>
      <c r="D217" t="s">
        <v>79</v>
      </c>
      <c r="E217" s="32">
        <v>45733</v>
      </c>
      <c r="F217" s="5">
        <v>17</v>
      </c>
      <c r="G217" s="5">
        <v>3</v>
      </c>
      <c r="H217" s="5">
        <v>2025</v>
      </c>
      <c r="I217" s="5">
        <v>9</v>
      </c>
      <c r="J217" s="5">
        <v>1</v>
      </c>
      <c r="K217">
        <v>153</v>
      </c>
      <c r="L217">
        <v>95</v>
      </c>
      <c r="M217" s="33" t="s">
        <v>77</v>
      </c>
      <c r="N217" s="33" t="s">
        <v>81</v>
      </c>
      <c r="O217" s="33" t="s">
        <v>81</v>
      </c>
      <c r="P217" s="34">
        <v>3</v>
      </c>
      <c r="Q217" s="34">
        <v>2</v>
      </c>
      <c r="R217" s="34">
        <v>2</v>
      </c>
      <c r="S217" s="34">
        <v>2</v>
      </c>
      <c r="T217" s="5">
        <v>4</v>
      </c>
      <c r="U217" s="5">
        <v>5</v>
      </c>
      <c r="V217" s="5">
        <v>4</v>
      </c>
      <c r="W217" s="5">
        <v>5</v>
      </c>
      <c r="X217" s="5">
        <v>0</v>
      </c>
    </row>
    <row r="218" spans="1:24" ht="18.75" customHeight="1" x14ac:dyDescent="0.25">
      <c r="A218" t="s">
        <v>38</v>
      </c>
      <c r="B218" t="s">
        <v>82</v>
      </c>
      <c r="C218" t="s">
        <v>74</v>
      </c>
      <c r="D218" t="s">
        <v>80</v>
      </c>
      <c r="E218" s="32">
        <v>45733</v>
      </c>
      <c r="F218" s="5">
        <v>17</v>
      </c>
      <c r="G218" s="5">
        <v>3</v>
      </c>
      <c r="H218" s="5">
        <v>2025</v>
      </c>
      <c r="I218" s="5">
        <v>1</v>
      </c>
      <c r="J218" s="5">
        <v>1</v>
      </c>
      <c r="K218">
        <v>111</v>
      </c>
      <c r="L218">
        <v>68</v>
      </c>
      <c r="M218" s="33" t="s">
        <v>77</v>
      </c>
      <c r="N218" s="33" t="s">
        <v>81</v>
      </c>
      <c r="O218" s="33" t="s">
        <v>81</v>
      </c>
      <c r="P218" s="34">
        <v>0</v>
      </c>
      <c r="Q218" s="34">
        <v>1</v>
      </c>
      <c r="R218" s="34">
        <v>0</v>
      </c>
      <c r="S218" s="34">
        <v>0</v>
      </c>
      <c r="T218" s="5">
        <v>1</v>
      </c>
      <c r="U218" s="5">
        <v>0</v>
      </c>
      <c r="V218" s="5">
        <v>0</v>
      </c>
      <c r="W218" s="5">
        <v>1</v>
      </c>
      <c r="X218" s="5">
        <v>0</v>
      </c>
    </row>
    <row r="219" spans="1:24" ht="18.75" customHeight="1" x14ac:dyDescent="0.25">
      <c r="A219" t="s">
        <v>40</v>
      </c>
      <c r="B219" t="s">
        <v>41</v>
      </c>
      <c r="C219" t="s">
        <v>74</v>
      </c>
      <c r="D219" t="s">
        <v>80</v>
      </c>
      <c r="E219" s="32">
        <v>45733</v>
      </c>
      <c r="F219" s="5">
        <v>17</v>
      </c>
      <c r="G219" s="5">
        <v>3</v>
      </c>
      <c r="H219" s="5">
        <v>2025</v>
      </c>
      <c r="I219" s="5">
        <v>2</v>
      </c>
      <c r="J219" s="5">
        <v>0</v>
      </c>
      <c r="K219">
        <v>137</v>
      </c>
      <c r="L219">
        <v>122</v>
      </c>
      <c r="M219" s="33" t="s">
        <v>77</v>
      </c>
      <c r="N219" s="33" t="s">
        <v>81</v>
      </c>
      <c r="O219" s="33" t="s">
        <v>81</v>
      </c>
      <c r="P219" s="34">
        <v>1</v>
      </c>
      <c r="Q219" s="34">
        <v>0</v>
      </c>
      <c r="R219" s="34">
        <v>0</v>
      </c>
      <c r="S219" s="34">
        <v>1</v>
      </c>
      <c r="T219" s="5">
        <v>1</v>
      </c>
      <c r="U219" s="5">
        <v>1</v>
      </c>
      <c r="V219" s="5">
        <v>1</v>
      </c>
      <c r="W219" s="5">
        <v>1</v>
      </c>
      <c r="X219" s="5">
        <v>0</v>
      </c>
    </row>
    <row r="220" spans="1:24" ht="18.75" customHeight="1" x14ac:dyDescent="0.25">
      <c r="A220" t="s">
        <v>42</v>
      </c>
      <c r="B220" t="s">
        <v>43</v>
      </c>
      <c r="C220" t="s">
        <v>73</v>
      </c>
      <c r="D220" t="s">
        <v>78</v>
      </c>
      <c r="E220" s="32">
        <v>45733</v>
      </c>
      <c r="F220" s="5">
        <v>17</v>
      </c>
      <c r="G220" s="5">
        <v>3</v>
      </c>
      <c r="H220" s="5">
        <v>2025</v>
      </c>
      <c r="I220" s="5">
        <v>2</v>
      </c>
      <c r="J220" s="5">
        <v>2</v>
      </c>
      <c r="K220">
        <v>121</v>
      </c>
      <c r="L220">
        <v>110</v>
      </c>
      <c r="M220" s="33" t="s">
        <v>77</v>
      </c>
      <c r="N220" s="33" t="s">
        <v>81</v>
      </c>
      <c r="O220" s="33" t="s">
        <v>81</v>
      </c>
      <c r="P220" s="34">
        <v>1</v>
      </c>
      <c r="Q220" s="34">
        <v>1</v>
      </c>
      <c r="R220" s="34">
        <v>0</v>
      </c>
      <c r="S220" s="34">
        <v>0</v>
      </c>
      <c r="T220" s="5">
        <v>1</v>
      </c>
      <c r="U220" s="5">
        <v>1</v>
      </c>
      <c r="V220" s="5">
        <v>1</v>
      </c>
      <c r="W220" s="5">
        <v>1</v>
      </c>
      <c r="X220" s="5">
        <v>0</v>
      </c>
    </row>
    <row r="221" spans="1:24" ht="18.75" customHeight="1" x14ac:dyDescent="0.25">
      <c r="A221" t="s">
        <v>44</v>
      </c>
      <c r="B221" t="s">
        <v>45</v>
      </c>
      <c r="C221" t="s">
        <v>74</v>
      </c>
      <c r="D221" t="s">
        <v>80</v>
      </c>
      <c r="E221" s="32">
        <v>45733</v>
      </c>
      <c r="F221" s="5">
        <v>17</v>
      </c>
      <c r="G221" s="5">
        <v>3</v>
      </c>
      <c r="H221" s="5">
        <v>2025</v>
      </c>
      <c r="I221" s="5">
        <v>1</v>
      </c>
      <c r="J221" s="5">
        <v>1</v>
      </c>
      <c r="K221">
        <v>155</v>
      </c>
      <c r="L221">
        <v>89</v>
      </c>
      <c r="M221" s="33" t="s">
        <v>77</v>
      </c>
      <c r="N221" s="33" t="s">
        <v>81</v>
      </c>
      <c r="O221" s="33" t="s">
        <v>81</v>
      </c>
      <c r="P221" s="34">
        <v>0</v>
      </c>
      <c r="Q221" s="34">
        <v>1</v>
      </c>
      <c r="R221" s="34">
        <v>0</v>
      </c>
      <c r="S221" s="34">
        <v>0</v>
      </c>
      <c r="T221" s="5">
        <v>1</v>
      </c>
      <c r="U221" s="5">
        <v>0</v>
      </c>
      <c r="V221" s="5">
        <v>0</v>
      </c>
      <c r="W221" s="5">
        <v>1</v>
      </c>
      <c r="X221" s="5">
        <v>0</v>
      </c>
    </row>
    <row r="222" spans="1:24" ht="18.75" customHeight="1" x14ac:dyDescent="0.25">
      <c r="A222" t="s">
        <v>46</v>
      </c>
      <c r="B222" t="s">
        <v>47</v>
      </c>
      <c r="C222" t="s">
        <v>73</v>
      </c>
      <c r="D222" t="s">
        <v>76</v>
      </c>
      <c r="E222" s="32">
        <v>45733</v>
      </c>
      <c r="F222" s="5">
        <v>17</v>
      </c>
      <c r="G222" s="5">
        <v>3</v>
      </c>
      <c r="H222" s="5">
        <v>2025</v>
      </c>
      <c r="I222" s="5">
        <v>1</v>
      </c>
      <c r="J222" s="5">
        <v>1</v>
      </c>
      <c r="K222">
        <v>152</v>
      </c>
      <c r="L222">
        <v>121</v>
      </c>
      <c r="M222" s="33" t="s">
        <v>77</v>
      </c>
      <c r="N222" s="33" t="s">
        <v>81</v>
      </c>
      <c r="O222" s="33" t="s">
        <v>81</v>
      </c>
      <c r="P222" s="34">
        <v>0</v>
      </c>
      <c r="Q222" s="34">
        <v>1</v>
      </c>
      <c r="R222" s="34">
        <v>0</v>
      </c>
      <c r="S222" s="34">
        <v>0</v>
      </c>
      <c r="T222" s="5">
        <v>0</v>
      </c>
      <c r="U222" s="5">
        <v>1</v>
      </c>
      <c r="V222" s="5">
        <v>0</v>
      </c>
      <c r="W222" s="5">
        <v>1</v>
      </c>
      <c r="X222" s="5">
        <v>0</v>
      </c>
    </row>
    <row r="223" spans="1:24" ht="18.75" customHeight="1" x14ac:dyDescent="0.25">
      <c r="A223" s="35" t="s">
        <v>22</v>
      </c>
      <c r="B223" s="35" t="s">
        <v>23</v>
      </c>
      <c r="C223" t="s">
        <v>75</v>
      </c>
      <c r="D223" t="s">
        <v>78</v>
      </c>
      <c r="E223" s="32">
        <v>45734</v>
      </c>
      <c r="F223" s="5">
        <v>18</v>
      </c>
      <c r="G223" s="5">
        <v>3</v>
      </c>
      <c r="H223" s="5">
        <v>2025</v>
      </c>
      <c r="I223" s="5">
        <v>3</v>
      </c>
      <c r="J223" s="5">
        <v>2</v>
      </c>
      <c r="K223">
        <v>174</v>
      </c>
      <c r="L223">
        <v>89</v>
      </c>
      <c r="M223" s="33" t="s">
        <v>77</v>
      </c>
      <c r="N223" s="33" t="s">
        <v>81</v>
      </c>
      <c r="O223" s="33" t="s">
        <v>81</v>
      </c>
      <c r="P223" s="34">
        <v>1</v>
      </c>
      <c r="Q223" s="34">
        <v>1</v>
      </c>
      <c r="R223" s="34">
        <v>0</v>
      </c>
      <c r="S223" s="34">
        <v>1</v>
      </c>
      <c r="T223" s="5">
        <v>1</v>
      </c>
      <c r="U223" s="5">
        <v>2</v>
      </c>
      <c r="V223" s="5">
        <v>1</v>
      </c>
      <c r="W223" s="5">
        <v>2</v>
      </c>
      <c r="X223" s="5">
        <v>0</v>
      </c>
    </row>
    <row r="224" spans="1:24" ht="18.75" customHeight="1" x14ac:dyDescent="0.25">
      <c r="A224" t="s">
        <v>24</v>
      </c>
      <c r="B224" t="s">
        <v>25</v>
      </c>
      <c r="C224" t="s">
        <v>74</v>
      </c>
      <c r="D224" t="s">
        <v>78</v>
      </c>
      <c r="E224" s="32">
        <v>45734</v>
      </c>
      <c r="F224" s="5">
        <v>18</v>
      </c>
      <c r="G224" s="5">
        <v>3</v>
      </c>
      <c r="H224" s="5">
        <v>2025</v>
      </c>
      <c r="I224" s="5">
        <v>4</v>
      </c>
      <c r="J224" s="5">
        <v>0</v>
      </c>
      <c r="K224">
        <v>171</v>
      </c>
      <c r="L224">
        <v>108</v>
      </c>
      <c r="M224" s="33" t="s">
        <v>77</v>
      </c>
      <c r="N224" s="33" t="s">
        <v>81</v>
      </c>
      <c r="O224" s="33" t="s">
        <v>81</v>
      </c>
      <c r="P224" s="34">
        <v>2</v>
      </c>
      <c r="Q224" s="34">
        <v>0</v>
      </c>
      <c r="R224" s="34">
        <v>1</v>
      </c>
      <c r="S224" s="34">
        <v>1</v>
      </c>
      <c r="T224" s="5">
        <v>2</v>
      </c>
      <c r="U224" s="5">
        <v>2</v>
      </c>
      <c r="V224" s="5">
        <v>2</v>
      </c>
      <c r="W224" s="5">
        <v>2</v>
      </c>
      <c r="X224" s="5">
        <v>0</v>
      </c>
    </row>
    <row r="225" spans="1:24" ht="18.75" customHeight="1" x14ac:dyDescent="0.25">
      <c r="A225" t="s">
        <v>26</v>
      </c>
      <c r="B225" t="s">
        <v>27</v>
      </c>
      <c r="C225" t="s">
        <v>73</v>
      </c>
      <c r="D225" t="s">
        <v>78</v>
      </c>
      <c r="E225" s="32">
        <v>45734</v>
      </c>
      <c r="F225" s="5">
        <v>18</v>
      </c>
      <c r="G225" s="5">
        <v>3</v>
      </c>
      <c r="H225" s="5">
        <v>2025</v>
      </c>
      <c r="I225" s="5">
        <v>9</v>
      </c>
      <c r="J225" s="5">
        <v>0</v>
      </c>
      <c r="K225">
        <v>175</v>
      </c>
      <c r="L225">
        <v>114</v>
      </c>
      <c r="M225" s="33" t="s">
        <v>77</v>
      </c>
      <c r="N225" s="33" t="s">
        <v>81</v>
      </c>
      <c r="O225" s="33" t="s">
        <v>81</v>
      </c>
      <c r="P225" s="34">
        <v>4</v>
      </c>
      <c r="Q225" s="34">
        <v>1</v>
      </c>
      <c r="R225" s="34">
        <v>2</v>
      </c>
      <c r="S225" s="34">
        <v>2</v>
      </c>
      <c r="T225" s="5">
        <v>3</v>
      </c>
      <c r="U225" s="5">
        <v>6</v>
      </c>
      <c r="V225" s="5">
        <v>3</v>
      </c>
      <c r="W225" s="5">
        <v>5</v>
      </c>
      <c r="X225" s="5">
        <v>1</v>
      </c>
    </row>
    <row r="226" spans="1:24" ht="18.75" customHeight="1" x14ac:dyDescent="0.25">
      <c r="A226" t="s">
        <v>28</v>
      </c>
      <c r="B226" t="s">
        <v>29</v>
      </c>
      <c r="C226" t="s">
        <v>75</v>
      </c>
      <c r="D226" t="s">
        <v>76</v>
      </c>
      <c r="E226" s="32">
        <v>45734</v>
      </c>
      <c r="F226" s="5">
        <v>18</v>
      </c>
      <c r="G226" s="5">
        <v>3</v>
      </c>
      <c r="H226" s="5">
        <v>2025</v>
      </c>
      <c r="I226" s="5">
        <v>5</v>
      </c>
      <c r="J226" s="5">
        <v>2</v>
      </c>
      <c r="K226">
        <v>9</v>
      </c>
      <c r="L226">
        <v>8</v>
      </c>
      <c r="M226" s="33" t="s">
        <v>77</v>
      </c>
      <c r="N226" s="33" t="s">
        <v>81</v>
      </c>
      <c r="O226" s="33" t="s">
        <v>81</v>
      </c>
      <c r="P226" s="34">
        <v>2</v>
      </c>
      <c r="Q226" s="34">
        <v>1</v>
      </c>
      <c r="R226" s="34">
        <v>1</v>
      </c>
      <c r="S226" s="34">
        <v>1</v>
      </c>
      <c r="T226" s="5">
        <v>2</v>
      </c>
      <c r="U226" s="5">
        <v>3</v>
      </c>
      <c r="V226" s="5">
        <v>2</v>
      </c>
      <c r="W226" s="5">
        <v>3</v>
      </c>
      <c r="X226" s="5">
        <v>0</v>
      </c>
    </row>
    <row r="227" spans="1:24" ht="18.75" customHeight="1" x14ac:dyDescent="0.25">
      <c r="A227" t="s">
        <v>30</v>
      </c>
      <c r="B227" t="s">
        <v>31</v>
      </c>
      <c r="C227" t="s">
        <v>74</v>
      </c>
      <c r="D227" t="s">
        <v>79</v>
      </c>
      <c r="E227" s="32">
        <v>45734</v>
      </c>
      <c r="F227" s="5">
        <v>18</v>
      </c>
      <c r="G227" s="5">
        <v>3</v>
      </c>
      <c r="H227" s="5">
        <v>2025</v>
      </c>
      <c r="I227" s="5">
        <v>10</v>
      </c>
      <c r="J227" s="5">
        <v>2</v>
      </c>
      <c r="K227">
        <v>100</v>
      </c>
      <c r="L227">
        <v>53</v>
      </c>
      <c r="M227" s="33" t="s">
        <v>77</v>
      </c>
      <c r="N227" s="33" t="s">
        <v>81</v>
      </c>
      <c r="O227" s="33" t="s">
        <v>81</v>
      </c>
      <c r="P227" s="34">
        <v>4</v>
      </c>
      <c r="Q227" s="34">
        <v>2</v>
      </c>
      <c r="R227" s="34">
        <v>2</v>
      </c>
      <c r="S227" s="34">
        <v>2</v>
      </c>
      <c r="T227" s="5">
        <v>6</v>
      </c>
      <c r="U227" s="5">
        <v>4</v>
      </c>
      <c r="V227" s="5">
        <v>4</v>
      </c>
      <c r="W227" s="5">
        <v>5</v>
      </c>
      <c r="X227" s="5">
        <v>1</v>
      </c>
    </row>
    <row r="228" spans="1:24" ht="18.75" customHeight="1" x14ac:dyDescent="0.25">
      <c r="A228" t="s">
        <v>32</v>
      </c>
      <c r="B228" t="s">
        <v>33</v>
      </c>
      <c r="C228" t="s">
        <v>73</v>
      </c>
      <c r="D228" t="s">
        <v>78</v>
      </c>
      <c r="E228" s="32">
        <v>45734</v>
      </c>
      <c r="F228" s="5">
        <v>18</v>
      </c>
      <c r="G228" s="5">
        <v>3</v>
      </c>
      <c r="H228" s="5">
        <v>2025</v>
      </c>
      <c r="I228" s="5">
        <v>1</v>
      </c>
      <c r="J228" s="5">
        <v>2</v>
      </c>
      <c r="K228">
        <v>182</v>
      </c>
      <c r="L228">
        <v>171</v>
      </c>
      <c r="M228" s="33" t="s">
        <v>77</v>
      </c>
      <c r="N228" s="33" t="s">
        <v>81</v>
      </c>
      <c r="O228" s="33" t="s">
        <v>81</v>
      </c>
      <c r="P228" s="34">
        <v>0</v>
      </c>
      <c r="Q228" s="34">
        <v>1</v>
      </c>
      <c r="R228" s="34">
        <v>0</v>
      </c>
      <c r="S228" s="34">
        <v>0</v>
      </c>
      <c r="T228" s="5">
        <v>1</v>
      </c>
      <c r="U228" s="5">
        <v>0</v>
      </c>
      <c r="V228" s="5">
        <v>0</v>
      </c>
      <c r="W228" s="5">
        <v>1</v>
      </c>
      <c r="X228" s="5">
        <v>0</v>
      </c>
    </row>
    <row r="229" spans="1:24" ht="18.75" customHeight="1" x14ac:dyDescent="0.25">
      <c r="A229" t="s">
        <v>34</v>
      </c>
      <c r="B229" t="s">
        <v>35</v>
      </c>
      <c r="C229" t="s">
        <v>74</v>
      </c>
      <c r="D229" t="s">
        <v>79</v>
      </c>
      <c r="E229" s="32">
        <v>45734</v>
      </c>
      <c r="F229" s="5">
        <v>18</v>
      </c>
      <c r="G229" s="5">
        <v>3</v>
      </c>
      <c r="H229" s="5">
        <v>2025</v>
      </c>
      <c r="I229" s="5">
        <v>7</v>
      </c>
      <c r="J229" s="5">
        <v>0</v>
      </c>
      <c r="K229">
        <v>92</v>
      </c>
      <c r="L229">
        <v>86</v>
      </c>
      <c r="M229" s="33" t="s">
        <v>77</v>
      </c>
      <c r="N229" s="33" t="s">
        <v>81</v>
      </c>
      <c r="O229" s="33" t="s">
        <v>81</v>
      </c>
      <c r="P229" s="34">
        <v>3</v>
      </c>
      <c r="Q229" s="34">
        <v>2</v>
      </c>
      <c r="R229" s="34">
        <v>1</v>
      </c>
      <c r="S229" s="34">
        <v>1</v>
      </c>
      <c r="T229" s="5">
        <v>4</v>
      </c>
      <c r="U229" s="5">
        <v>3</v>
      </c>
      <c r="V229" s="5">
        <v>2</v>
      </c>
      <c r="W229" s="5">
        <v>4</v>
      </c>
      <c r="X229" s="5">
        <v>1</v>
      </c>
    </row>
    <row r="230" spans="1:24" ht="18.75" customHeight="1" x14ac:dyDescent="0.25">
      <c r="A230" t="s">
        <v>36</v>
      </c>
      <c r="B230" t="s">
        <v>37</v>
      </c>
      <c r="C230" t="s">
        <v>74</v>
      </c>
      <c r="D230" t="s">
        <v>79</v>
      </c>
      <c r="E230" s="32">
        <v>45734</v>
      </c>
      <c r="F230" s="5">
        <v>18</v>
      </c>
      <c r="G230" s="5">
        <v>3</v>
      </c>
      <c r="H230" s="5">
        <v>2025</v>
      </c>
      <c r="I230" s="5">
        <v>5</v>
      </c>
      <c r="J230" s="5">
        <v>2</v>
      </c>
      <c r="K230">
        <v>153</v>
      </c>
      <c r="L230">
        <v>143</v>
      </c>
      <c r="M230" s="33" t="s">
        <v>77</v>
      </c>
      <c r="N230" s="33" t="s">
        <v>81</v>
      </c>
      <c r="O230" s="33" t="s">
        <v>81</v>
      </c>
      <c r="P230" s="34">
        <v>2</v>
      </c>
      <c r="Q230" s="34">
        <v>1</v>
      </c>
      <c r="R230" s="34">
        <v>1</v>
      </c>
      <c r="S230" s="34">
        <v>1</v>
      </c>
      <c r="T230" s="5">
        <v>3</v>
      </c>
      <c r="U230" s="5">
        <v>2</v>
      </c>
      <c r="V230" s="5">
        <v>1</v>
      </c>
      <c r="W230" s="5">
        <v>3</v>
      </c>
      <c r="X230" s="5">
        <v>1</v>
      </c>
    </row>
    <row r="231" spans="1:24" ht="18.75" customHeight="1" x14ac:dyDescent="0.25">
      <c r="A231" t="s">
        <v>38</v>
      </c>
      <c r="B231" t="s">
        <v>82</v>
      </c>
      <c r="C231" t="s">
        <v>74</v>
      </c>
      <c r="D231" t="s">
        <v>80</v>
      </c>
      <c r="E231" s="32">
        <v>45734</v>
      </c>
      <c r="F231" s="5">
        <v>18</v>
      </c>
      <c r="G231" s="5">
        <v>3</v>
      </c>
      <c r="H231" s="5">
        <v>2025</v>
      </c>
      <c r="I231" s="5">
        <v>7</v>
      </c>
      <c r="J231" s="5">
        <v>2</v>
      </c>
      <c r="K231">
        <v>82</v>
      </c>
      <c r="L231">
        <v>42</v>
      </c>
      <c r="M231" s="33" t="s">
        <v>77</v>
      </c>
      <c r="N231" s="33" t="s">
        <v>81</v>
      </c>
      <c r="O231" s="33" t="s">
        <v>81</v>
      </c>
      <c r="P231" s="34">
        <v>3</v>
      </c>
      <c r="Q231" s="34">
        <v>2</v>
      </c>
      <c r="R231" s="34">
        <v>1</v>
      </c>
      <c r="S231" s="34">
        <v>1</v>
      </c>
      <c r="T231" s="5">
        <v>3</v>
      </c>
      <c r="U231" s="5">
        <v>4</v>
      </c>
      <c r="V231" s="5">
        <v>2</v>
      </c>
      <c r="W231" s="5">
        <v>4</v>
      </c>
      <c r="X231" s="5">
        <v>1</v>
      </c>
    </row>
    <row r="232" spans="1:24" ht="18.75" customHeight="1" x14ac:dyDescent="0.25">
      <c r="A232" t="s">
        <v>40</v>
      </c>
      <c r="B232" t="s">
        <v>41</v>
      </c>
      <c r="C232" t="s">
        <v>74</v>
      </c>
      <c r="D232" t="s">
        <v>80</v>
      </c>
      <c r="E232" s="32">
        <v>45734</v>
      </c>
      <c r="F232" s="5">
        <v>18</v>
      </c>
      <c r="G232" s="5">
        <v>3</v>
      </c>
      <c r="H232" s="5">
        <v>2025</v>
      </c>
      <c r="I232" s="5">
        <v>2</v>
      </c>
      <c r="J232" s="5">
        <v>1</v>
      </c>
      <c r="K232">
        <v>101</v>
      </c>
      <c r="L232">
        <v>57</v>
      </c>
      <c r="M232" s="33" t="s">
        <v>77</v>
      </c>
      <c r="N232" s="33" t="s">
        <v>81</v>
      </c>
      <c r="O232" s="33" t="s">
        <v>81</v>
      </c>
      <c r="P232" s="34">
        <v>1</v>
      </c>
      <c r="Q232" s="34">
        <v>0</v>
      </c>
      <c r="R232" s="34">
        <v>0</v>
      </c>
      <c r="S232" s="34">
        <v>1</v>
      </c>
      <c r="T232" s="5">
        <v>1</v>
      </c>
      <c r="U232" s="5">
        <v>1</v>
      </c>
      <c r="V232" s="5">
        <v>1</v>
      </c>
      <c r="W232" s="5">
        <v>1</v>
      </c>
      <c r="X232" s="5">
        <v>0</v>
      </c>
    </row>
    <row r="233" spans="1:24" ht="18.75" customHeight="1" x14ac:dyDescent="0.25">
      <c r="A233" t="s">
        <v>42</v>
      </c>
      <c r="B233" t="s">
        <v>43</v>
      </c>
      <c r="C233" t="s">
        <v>73</v>
      </c>
      <c r="D233" t="s">
        <v>78</v>
      </c>
      <c r="E233" s="32">
        <v>45734</v>
      </c>
      <c r="F233" s="5">
        <v>18</v>
      </c>
      <c r="G233" s="5">
        <v>3</v>
      </c>
      <c r="H233" s="5">
        <v>2025</v>
      </c>
      <c r="I233" s="5">
        <v>0</v>
      </c>
      <c r="J233" s="5">
        <v>0</v>
      </c>
      <c r="K233">
        <v>147</v>
      </c>
      <c r="L233">
        <v>146</v>
      </c>
      <c r="M233" s="33" t="s">
        <v>77</v>
      </c>
      <c r="N233" s="33" t="s">
        <v>81</v>
      </c>
      <c r="O233" s="33" t="s">
        <v>81</v>
      </c>
      <c r="P233" s="34">
        <v>0</v>
      </c>
      <c r="Q233" s="34">
        <v>0</v>
      </c>
      <c r="R233" s="34">
        <v>0</v>
      </c>
      <c r="S233" s="34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8.75" customHeight="1" x14ac:dyDescent="0.25">
      <c r="A234" t="s">
        <v>44</v>
      </c>
      <c r="B234" t="s">
        <v>45</v>
      </c>
      <c r="C234" t="s">
        <v>74</v>
      </c>
      <c r="D234" t="s">
        <v>80</v>
      </c>
      <c r="E234" s="32">
        <v>45734</v>
      </c>
      <c r="F234" s="5">
        <v>18</v>
      </c>
      <c r="G234" s="5">
        <v>3</v>
      </c>
      <c r="H234" s="5">
        <v>2025</v>
      </c>
      <c r="I234" s="5">
        <v>2</v>
      </c>
      <c r="J234" s="5">
        <v>0</v>
      </c>
      <c r="K234">
        <v>156</v>
      </c>
      <c r="L234">
        <v>128</v>
      </c>
      <c r="M234" s="33" t="s">
        <v>77</v>
      </c>
      <c r="N234" s="33" t="s">
        <v>81</v>
      </c>
      <c r="O234" s="33" t="s">
        <v>81</v>
      </c>
      <c r="P234" s="34">
        <v>1</v>
      </c>
      <c r="Q234" s="34">
        <v>1</v>
      </c>
      <c r="R234" s="34">
        <v>0</v>
      </c>
      <c r="S234" s="34">
        <v>0</v>
      </c>
      <c r="T234" s="5">
        <v>1</v>
      </c>
      <c r="U234" s="5">
        <v>1</v>
      </c>
      <c r="V234" s="5">
        <v>1</v>
      </c>
      <c r="W234" s="5">
        <v>1</v>
      </c>
      <c r="X234" s="5">
        <v>0</v>
      </c>
    </row>
    <row r="235" spans="1:24" ht="18.75" customHeight="1" x14ac:dyDescent="0.25">
      <c r="A235" t="s">
        <v>46</v>
      </c>
      <c r="B235" t="s">
        <v>47</v>
      </c>
      <c r="C235" t="s">
        <v>73</v>
      </c>
      <c r="D235" t="s">
        <v>76</v>
      </c>
      <c r="E235" s="32">
        <v>45734</v>
      </c>
      <c r="F235" s="5">
        <v>18</v>
      </c>
      <c r="G235" s="5">
        <v>3</v>
      </c>
      <c r="H235" s="5">
        <v>2025</v>
      </c>
      <c r="I235" s="5">
        <v>7</v>
      </c>
      <c r="J235" s="5">
        <v>2</v>
      </c>
      <c r="K235">
        <v>11</v>
      </c>
      <c r="L235">
        <v>6</v>
      </c>
      <c r="M235" s="33" t="s">
        <v>77</v>
      </c>
      <c r="N235" s="33" t="s">
        <v>81</v>
      </c>
      <c r="O235" s="33" t="s">
        <v>81</v>
      </c>
      <c r="P235" s="34">
        <v>3</v>
      </c>
      <c r="Q235" s="34">
        <v>1</v>
      </c>
      <c r="R235" s="34">
        <v>2</v>
      </c>
      <c r="S235" s="34">
        <v>1</v>
      </c>
      <c r="T235" s="5">
        <v>4</v>
      </c>
      <c r="U235" s="5">
        <v>3</v>
      </c>
      <c r="V235" s="5">
        <v>2</v>
      </c>
      <c r="W235" s="5">
        <v>4</v>
      </c>
      <c r="X235" s="5">
        <v>1</v>
      </c>
    </row>
    <row r="236" spans="1:24" ht="18.75" customHeight="1" x14ac:dyDescent="0.25">
      <c r="A236" s="35" t="s">
        <v>22</v>
      </c>
      <c r="B236" s="35" t="s">
        <v>23</v>
      </c>
      <c r="C236" t="s">
        <v>75</v>
      </c>
      <c r="D236" t="s">
        <v>78</v>
      </c>
      <c r="E236" s="32">
        <v>45735</v>
      </c>
      <c r="F236" s="5">
        <v>19</v>
      </c>
      <c r="G236" s="5">
        <v>3</v>
      </c>
      <c r="H236" s="5">
        <v>2025</v>
      </c>
      <c r="I236" s="5">
        <v>4</v>
      </c>
      <c r="J236" s="5">
        <v>0</v>
      </c>
      <c r="K236">
        <v>106</v>
      </c>
      <c r="L236">
        <v>74</v>
      </c>
      <c r="M236" s="33" t="s">
        <v>77</v>
      </c>
      <c r="N236" s="33" t="s">
        <v>81</v>
      </c>
      <c r="O236" s="33" t="s">
        <v>81</v>
      </c>
      <c r="P236" s="34">
        <v>1</v>
      </c>
      <c r="Q236" s="34">
        <v>1</v>
      </c>
      <c r="R236" s="34">
        <v>1</v>
      </c>
      <c r="S236" s="34">
        <v>1</v>
      </c>
      <c r="T236" s="5">
        <v>2</v>
      </c>
      <c r="U236" s="5">
        <v>2</v>
      </c>
      <c r="V236" s="5">
        <v>1</v>
      </c>
      <c r="W236" s="5">
        <v>3</v>
      </c>
      <c r="X236" s="5">
        <v>0</v>
      </c>
    </row>
    <row r="237" spans="1:24" ht="18.75" customHeight="1" x14ac:dyDescent="0.25">
      <c r="A237" t="s">
        <v>24</v>
      </c>
      <c r="B237" t="s">
        <v>25</v>
      </c>
      <c r="C237" t="s">
        <v>74</v>
      </c>
      <c r="D237" t="s">
        <v>78</v>
      </c>
      <c r="E237" s="32">
        <v>45735</v>
      </c>
      <c r="F237" s="5">
        <v>19</v>
      </c>
      <c r="G237" s="5">
        <v>3</v>
      </c>
      <c r="H237" s="5">
        <v>2025</v>
      </c>
      <c r="I237" s="5">
        <v>6</v>
      </c>
      <c r="J237" s="5">
        <v>2</v>
      </c>
      <c r="K237">
        <v>193</v>
      </c>
      <c r="L237">
        <v>180</v>
      </c>
      <c r="M237" s="33" t="s">
        <v>77</v>
      </c>
      <c r="N237" s="33" t="s">
        <v>81</v>
      </c>
      <c r="O237" s="33" t="s">
        <v>81</v>
      </c>
      <c r="P237" s="34">
        <v>3</v>
      </c>
      <c r="Q237" s="34">
        <v>1</v>
      </c>
      <c r="R237" s="34">
        <v>1</v>
      </c>
      <c r="S237" s="34">
        <v>1</v>
      </c>
      <c r="T237" s="5">
        <v>3</v>
      </c>
      <c r="U237" s="5">
        <v>3</v>
      </c>
      <c r="V237" s="5">
        <v>3</v>
      </c>
      <c r="W237" s="5">
        <v>3</v>
      </c>
      <c r="X237" s="5">
        <v>0</v>
      </c>
    </row>
    <row r="238" spans="1:24" ht="18.75" customHeight="1" x14ac:dyDescent="0.25">
      <c r="A238" t="s">
        <v>26</v>
      </c>
      <c r="B238" t="s">
        <v>27</v>
      </c>
      <c r="C238" t="s">
        <v>73</v>
      </c>
      <c r="D238" t="s">
        <v>78</v>
      </c>
      <c r="E238" s="32">
        <v>45735</v>
      </c>
      <c r="F238" s="5">
        <v>19</v>
      </c>
      <c r="G238" s="5">
        <v>3</v>
      </c>
      <c r="H238" s="5">
        <v>2025</v>
      </c>
      <c r="I238" s="5">
        <v>2</v>
      </c>
      <c r="J238" s="5">
        <v>2</v>
      </c>
      <c r="K238">
        <v>47</v>
      </c>
      <c r="L238">
        <v>37</v>
      </c>
      <c r="M238" s="33" t="s">
        <v>77</v>
      </c>
      <c r="N238" s="33" t="s">
        <v>81</v>
      </c>
      <c r="O238" s="33" t="s">
        <v>81</v>
      </c>
      <c r="P238" s="34">
        <v>1</v>
      </c>
      <c r="Q238" s="34">
        <v>1</v>
      </c>
      <c r="R238" s="34">
        <v>0</v>
      </c>
      <c r="S238" s="34">
        <v>0</v>
      </c>
      <c r="T238" s="5">
        <v>1</v>
      </c>
      <c r="U238" s="5">
        <v>1</v>
      </c>
      <c r="V238" s="5">
        <v>1</v>
      </c>
      <c r="W238" s="5">
        <v>1</v>
      </c>
      <c r="X238" s="5">
        <v>0</v>
      </c>
    </row>
    <row r="239" spans="1:24" ht="18.75" customHeight="1" x14ac:dyDescent="0.25">
      <c r="A239" t="s">
        <v>28</v>
      </c>
      <c r="B239" t="s">
        <v>29</v>
      </c>
      <c r="C239" t="s">
        <v>75</v>
      </c>
      <c r="D239" t="s">
        <v>76</v>
      </c>
      <c r="E239" s="32">
        <v>45735</v>
      </c>
      <c r="F239" s="5">
        <v>19</v>
      </c>
      <c r="G239" s="5">
        <v>3</v>
      </c>
      <c r="H239" s="5">
        <v>2025</v>
      </c>
      <c r="I239" s="5">
        <v>4</v>
      </c>
      <c r="J239" s="5">
        <v>1</v>
      </c>
      <c r="K239">
        <v>77</v>
      </c>
      <c r="L239">
        <v>48</v>
      </c>
      <c r="M239" s="33" t="s">
        <v>77</v>
      </c>
      <c r="N239" s="33" t="s">
        <v>81</v>
      </c>
      <c r="O239" s="33" t="s">
        <v>81</v>
      </c>
      <c r="P239" s="34">
        <v>2</v>
      </c>
      <c r="Q239" s="34">
        <v>0</v>
      </c>
      <c r="R239" s="34">
        <v>1</v>
      </c>
      <c r="S239" s="34">
        <v>1</v>
      </c>
      <c r="T239" s="5">
        <v>2</v>
      </c>
      <c r="U239" s="5">
        <v>2</v>
      </c>
      <c r="V239" s="5">
        <v>1</v>
      </c>
      <c r="W239" s="5">
        <v>2</v>
      </c>
      <c r="X239" s="5">
        <v>1</v>
      </c>
    </row>
    <row r="240" spans="1:24" ht="18.75" customHeight="1" x14ac:dyDescent="0.25">
      <c r="A240" t="s">
        <v>30</v>
      </c>
      <c r="B240" t="s">
        <v>31</v>
      </c>
      <c r="C240" t="s">
        <v>74</v>
      </c>
      <c r="D240" t="s">
        <v>79</v>
      </c>
      <c r="E240" s="32">
        <v>45735</v>
      </c>
      <c r="F240" s="5">
        <v>19</v>
      </c>
      <c r="G240" s="5">
        <v>3</v>
      </c>
      <c r="H240" s="5">
        <v>2025</v>
      </c>
      <c r="I240" s="5">
        <v>1</v>
      </c>
      <c r="J240" s="5">
        <v>2</v>
      </c>
      <c r="K240">
        <v>68</v>
      </c>
      <c r="L240">
        <v>68</v>
      </c>
      <c r="M240" s="33" t="s">
        <v>77</v>
      </c>
      <c r="N240" s="33" t="s">
        <v>81</v>
      </c>
      <c r="O240" s="33" t="s">
        <v>81</v>
      </c>
      <c r="P240" s="34">
        <v>0</v>
      </c>
      <c r="Q240" s="34">
        <v>1</v>
      </c>
      <c r="R240" s="34">
        <v>0</v>
      </c>
      <c r="S240" s="34">
        <v>0</v>
      </c>
      <c r="T240" s="5">
        <v>0</v>
      </c>
      <c r="U240" s="5">
        <v>1</v>
      </c>
      <c r="V240" s="5">
        <v>0</v>
      </c>
      <c r="W240" s="5">
        <v>1</v>
      </c>
      <c r="X240" s="5">
        <v>0</v>
      </c>
    </row>
    <row r="241" spans="1:24" ht="18.75" customHeight="1" x14ac:dyDescent="0.25">
      <c r="A241" t="s">
        <v>32</v>
      </c>
      <c r="B241" t="s">
        <v>33</v>
      </c>
      <c r="C241" t="s">
        <v>73</v>
      </c>
      <c r="D241" t="s">
        <v>78</v>
      </c>
      <c r="E241" s="32">
        <v>45735</v>
      </c>
      <c r="F241" s="5">
        <v>19</v>
      </c>
      <c r="G241" s="5">
        <v>3</v>
      </c>
      <c r="H241" s="5">
        <v>2025</v>
      </c>
      <c r="I241" s="5">
        <v>10</v>
      </c>
      <c r="J241" s="5">
        <v>2</v>
      </c>
      <c r="K241">
        <v>157</v>
      </c>
      <c r="L241">
        <v>84</v>
      </c>
      <c r="M241" s="33" t="s">
        <v>77</v>
      </c>
      <c r="N241" s="33" t="s">
        <v>81</v>
      </c>
      <c r="O241" s="33" t="s">
        <v>81</v>
      </c>
      <c r="P241" s="34">
        <v>4</v>
      </c>
      <c r="Q241" s="34">
        <v>2</v>
      </c>
      <c r="R241" s="34">
        <v>2</v>
      </c>
      <c r="S241" s="34">
        <v>2</v>
      </c>
      <c r="T241" s="5">
        <v>5</v>
      </c>
      <c r="U241" s="5">
        <v>5</v>
      </c>
      <c r="V241" s="5">
        <v>4</v>
      </c>
      <c r="W241" s="5">
        <v>5</v>
      </c>
      <c r="X241" s="5">
        <v>1</v>
      </c>
    </row>
    <row r="242" spans="1:24" ht="18.75" customHeight="1" x14ac:dyDescent="0.25">
      <c r="A242" t="s">
        <v>34</v>
      </c>
      <c r="B242" t="s">
        <v>35</v>
      </c>
      <c r="C242" t="s">
        <v>74</v>
      </c>
      <c r="D242" t="s">
        <v>79</v>
      </c>
      <c r="E242" s="32">
        <v>45735</v>
      </c>
      <c r="F242" s="5">
        <v>19</v>
      </c>
      <c r="G242" s="5">
        <v>3</v>
      </c>
      <c r="H242" s="5">
        <v>2025</v>
      </c>
      <c r="I242" s="5">
        <v>8</v>
      </c>
      <c r="J242" s="5">
        <v>2</v>
      </c>
      <c r="K242">
        <v>53</v>
      </c>
      <c r="L242">
        <v>53</v>
      </c>
      <c r="M242" s="33" t="s">
        <v>77</v>
      </c>
      <c r="N242" s="33" t="s">
        <v>81</v>
      </c>
      <c r="O242" s="33" t="s">
        <v>81</v>
      </c>
      <c r="P242" s="34">
        <v>3</v>
      </c>
      <c r="Q242" s="34">
        <v>1</v>
      </c>
      <c r="R242" s="34">
        <v>2</v>
      </c>
      <c r="S242" s="34">
        <v>2</v>
      </c>
      <c r="T242" s="5">
        <v>5</v>
      </c>
      <c r="U242" s="5">
        <v>3</v>
      </c>
      <c r="V242" s="5">
        <v>4</v>
      </c>
      <c r="W242" s="5">
        <v>3</v>
      </c>
      <c r="X242" s="5">
        <v>1</v>
      </c>
    </row>
    <row r="243" spans="1:24" ht="18.75" customHeight="1" x14ac:dyDescent="0.25">
      <c r="A243" t="s">
        <v>36</v>
      </c>
      <c r="B243" t="s">
        <v>37</v>
      </c>
      <c r="C243" t="s">
        <v>74</v>
      </c>
      <c r="D243" t="s">
        <v>79</v>
      </c>
      <c r="E243" s="32">
        <v>45735</v>
      </c>
      <c r="F243" s="5">
        <v>19</v>
      </c>
      <c r="G243" s="5">
        <v>3</v>
      </c>
      <c r="H243" s="5">
        <v>2025</v>
      </c>
      <c r="I243" s="5">
        <v>9</v>
      </c>
      <c r="J243" s="5">
        <v>2</v>
      </c>
      <c r="K243">
        <v>117</v>
      </c>
      <c r="L243">
        <v>60</v>
      </c>
      <c r="M243" s="33" t="s">
        <v>77</v>
      </c>
      <c r="N243" s="33" t="s">
        <v>81</v>
      </c>
      <c r="O243" s="33" t="s">
        <v>81</v>
      </c>
      <c r="P243" s="34">
        <v>4</v>
      </c>
      <c r="Q243" s="34">
        <v>1</v>
      </c>
      <c r="R243" s="34">
        <v>2</v>
      </c>
      <c r="S243" s="34">
        <v>2</v>
      </c>
      <c r="T243" s="5">
        <v>4</v>
      </c>
      <c r="U243" s="5">
        <v>5</v>
      </c>
      <c r="V243" s="5">
        <v>3</v>
      </c>
      <c r="W243" s="5">
        <v>6</v>
      </c>
      <c r="X243" s="5">
        <v>0</v>
      </c>
    </row>
    <row r="244" spans="1:24" ht="18.75" customHeight="1" x14ac:dyDescent="0.25">
      <c r="A244" t="s">
        <v>38</v>
      </c>
      <c r="B244" t="s">
        <v>82</v>
      </c>
      <c r="C244" t="s">
        <v>74</v>
      </c>
      <c r="D244" t="s">
        <v>80</v>
      </c>
      <c r="E244" s="32">
        <v>45735</v>
      </c>
      <c r="F244" s="5">
        <v>19</v>
      </c>
      <c r="G244" s="5">
        <v>3</v>
      </c>
      <c r="H244" s="5">
        <v>2025</v>
      </c>
      <c r="I244" s="5">
        <v>5</v>
      </c>
      <c r="J244" s="5">
        <v>0</v>
      </c>
      <c r="K244">
        <v>22</v>
      </c>
      <c r="L244">
        <v>15</v>
      </c>
      <c r="M244" s="33" t="s">
        <v>77</v>
      </c>
      <c r="N244" s="33" t="s">
        <v>81</v>
      </c>
      <c r="O244" s="33" t="s">
        <v>81</v>
      </c>
      <c r="P244" s="34">
        <v>2</v>
      </c>
      <c r="Q244" s="34">
        <v>1</v>
      </c>
      <c r="R244" s="34">
        <v>1</v>
      </c>
      <c r="S244" s="34">
        <v>1</v>
      </c>
      <c r="T244" s="5">
        <v>2</v>
      </c>
      <c r="U244" s="5">
        <v>3</v>
      </c>
      <c r="V244" s="5">
        <v>2</v>
      </c>
      <c r="W244" s="5">
        <v>2</v>
      </c>
      <c r="X244" s="5">
        <v>1</v>
      </c>
    </row>
    <row r="245" spans="1:24" ht="18.75" customHeight="1" x14ac:dyDescent="0.25">
      <c r="A245" t="s">
        <v>40</v>
      </c>
      <c r="B245" t="s">
        <v>41</v>
      </c>
      <c r="C245" t="s">
        <v>74</v>
      </c>
      <c r="D245" t="s">
        <v>80</v>
      </c>
      <c r="E245" s="32">
        <v>45735</v>
      </c>
      <c r="F245" s="5">
        <v>19</v>
      </c>
      <c r="G245" s="5">
        <v>3</v>
      </c>
      <c r="H245" s="5">
        <v>2025</v>
      </c>
      <c r="I245" s="5">
        <v>7</v>
      </c>
      <c r="J245" s="5">
        <v>1</v>
      </c>
      <c r="K245">
        <v>112</v>
      </c>
      <c r="L245">
        <v>90</v>
      </c>
      <c r="M245" s="33" t="s">
        <v>77</v>
      </c>
      <c r="N245" s="33" t="s">
        <v>81</v>
      </c>
      <c r="O245" s="33" t="s">
        <v>81</v>
      </c>
      <c r="P245" s="34">
        <v>3</v>
      </c>
      <c r="Q245" s="34">
        <v>1</v>
      </c>
      <c r="R245" s="34">
        <v>2</v>
      </c>
      <c r="S245" s="34">
        <v>1</v>
      </c>
      <c r="T245" s="5">
        <v>4</v>
      </c>
      <c r="U245" s="5">
        <v>3</v>
      </c>
      <c r="V245" s="5">
        <v>2</v>
      </c>
      <c r="W245" s="5">
        <v>5</v>
      </c>
      <c r="X245" s="5">
        <v>0</v>
      </c>
    </row>
    <row r="246" spans="1:24" ht="18.75" customHeight="1" x14ac:dyDescent="0.25">
      <c r="A246" t="s">
        <v>42</v>
      </c>
      <c r="B246" t="s">
        <v>43</v>
      </c>
      <c r="C246" t="s">
        <v>73</v>
      </c>
      <c r="D246" t="s">
        <v>78</v>
      </c>
      <c r="E246" s="32">
        <v>45735</v>
      </c>
      <c r="F246" s="5">
        <v>19</v>
      </c>
      <c r="G246" s="5">
        <v>3</v>
      </c>
      <c r="H246" s="5">
        <v>2025</v>
      </c>
      <c r="I246" s="5">
        <v>7</v>
      </c>
      <c r="J246" s="5">
        <v>2</v>
      </c>
      <c r="K246">
        <v>98</v>
      </c>
      <c r="L246">
        <v>53</v>
      </c>
      <c r="M246" s="33" t="s">
        <v>77</v>
      </c>
      <c r="N246" s="33" t="s">
        <v>81</v>
      </c>
      <c r="O246" s="33" t="s">
        <v>81</v>
      </c>
      <c r="P246" s="34">
        <v>3</v>
      </c>
      <c r="Q246" s="34">
        <v>0</v>
      </c>
      <c r="R246" s="34">
        <v>2</v>
      </c>
      <c r="S246" s="34">
        <v>2</v>
      </c>
      <c r="T246" s="5">
        <v>4</v>
      </c>
      <c r="U246" s="5">
        <v>3</v>
      </c>
      <c r="V246" s="5">
        <v>2</v>
      </c>
      <c r="W246" s="5">
        <v>4</v>
      </c>
      <c r="X246" s="5">
        <v>1</v>
      </c>
    </row>
    <row r="247" spans="1:24" ht="18.75" customHeight="1" x14ac:dyDescent="0.25">
      <c r="A247" t="s">
        <v>44</v>
      </c>
      <c r="B247" t="s">
        <v>45</v>
      </c>
      <c r="C247" t="s">
        <v>74</v>
      </c>
      <c r="D247" t="s">
        <v>80</v>
      </c>
      <c r="E247" s="32">
        <v>45735</v>
      </c>
      <c r="F247" s="5">
        <v>19</v>
      </c>
      <c r="G247" s="5">
        <v>3</v>
      </c>
      <c r="H247" s="5">
        <v>2025</v>
      </c>
      <c r="I247" s="5">
        <v>9</v>
      </c>
      <c r="J247" s="5">
        <v>1</v>
      </c>
      <c r="K247">
        <v>146</v>
      </c>
      <c r="L247">
        <v>105</v>
      </c>
      <c r="M247" s="33" t="s">
        <v>77</v>
      </c>
      <c r="N247" s="33" t="s">
        <v>81</v>
      </c>
      <c r="O247" s="33" t="s">
        <v>81</v>
      </c>
      <c r="P247" s="34">
        <v>4</v>
      </c>
      <c r="Q247" s="34">
        <v>2</v>
      </c>
      <c r="R247" s="34">
        <v>1</v>
      </c>
      <c r="S247" s="34">
        <v>2</v>
      </c>
      <c r="T247" s="5">
        <v>5</v>
      </c>
      <c r="U247" s="5">
        <v>4</v>
      </c>
      <c r="V247" s="5">
        <v>4</v>
      </c>
      <c r="W247" s="5">
        <v>4</v>
      </c>
      <c r="X247" s="5">
        <v>1</v>
      </c>
    </row>
    <row r="248" spans="1:24" ht="18.75" customHeight="1" x14ac:dyDescent="0.25">
      <c r="A248" t="s">
        <v>46</v>
      </c>
      <c r="B248" t="s">
        <v>47</v>
      </c>
      <c r="C248" t="s">
        <v>73</v>
      </c>
      <c r="D248" t="s">
        <v>76</v>
      </c>
      <c r="E248" s="32">
        <v>45735</v>
      </c>
      <c r="F248" s="5">
        <v>19</v>
      </c>
      <c r="G248" s="5">
        <v>3</v>
      </c>
      <c r="H248" s="5">
        <v>2025</v>
      </c>
      <c r="I248" s="5">
        <v>0</v>
      </c>
      <c r="J248" s="5">
        <v>2</v>
      </c>
      <c r="K248">
        <v>28</v>
      </c>
      <c r="L248">
        <v>23</v>
      </c>
      <c r="M248" s="33" t="s">
        <v>77</v>
      </c>
      <c r="N248" s="33" t="s">
        <v>81</v>
      </c>
      <c r="O248" s="33" t="s">
        <v>81</v>
      </c>
      <c r="P248" s="34">
        <v>0</v>
      </c>
      <c r="Q248" s="34">
        <v>0</v>
      </c>
      <c r="R248" s="34">
        <v>0</v>
      </c>
      <c r="S248" s="34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</row>
    <row r="249" spans="1:24" ht="18.75" customHeight="1" x14ac:dyDescent="0.25">
      <c r="A249" s="35" t="s">
        <v>22</v>
      </c>
      <c r="B249" s="35" t="s">
        <v>23</v>
      </c>
      <c r="C249" t="s">
        <v>75</v>
      </c>
      <c r="D249" t="s">
        <v>78</v>
      </c>
      <c r="E249" s="32">
        <v>45736</v>
      </c>
      <c r="F249" s="5">
        <v>20</v>
      </c>
      <c r="G249" s="5">
        <v>3</v>
      </c>
      <c r="H249" s="5">
        <v>2025</v>
      </c>
      <c r="I249" s="5">
        <v>10</v>
      </c>
      <c r="J249" s="5">
        <v>0</v>
      </c>
      <c r="K249">
        <v>110</v>
      </c>
      <c r="L249">
        <v>108</v>
      </c>
      <c r="M249" s="33" t="s">
        <v>77</v>
      </c>
      <c r="N249" s="33" t="s">
        <v>81</v>
      </c>
      <c r="O249" s="33" t="s">
        <v>81</v>
      </c>
      <c r="P249" s="34">
        <v>4</v>
      </c>
      <c r="Q249" s="34">
        <v>2</v>
      </c>
      <c r="R249" s="34">
        <v>2</v>
      </c>
      <c r="S249" s="34">
        <v>2</v>
      </c>
      <c r="T249" s="5">
        <v>6</v>
      </c>
      <c r="U249" s="5">
        <v>4</v>
      </c>
      <c r="V249" s="5">
        <v>4</v>
      </c>
      <c r="W249" s="5">
        <v>5</v>
      </c>
      <c r="X249" s="5">
        <v>1</v>
      </c>
    </row>
    <row r="250" spans="1:24" ht="18.75" customHeight="1" x14ac:dyDescent="0.25">
      <c r="A250" t="s">
        <v>24</v>
      </c>
      <c r="B250" t="s">
        <v>25</v>
      </c>
      <c r="C250" t="s">
        <v>74</v>
      </c>
      <c r="D250" t="s">
        <v>78</v>
      </c>
      <c r="E250" s="32">
        <v>45736</v>
      </c>
      <c r="F250" s="5">
        <v>20</v>
      </c>
      <c r="G250" s="5">
        <v>3</v>
      </c>
      <c r="H250" s="5">
        <v>2025</v>
      </c>
      <c r="I250" s="5">
        <v>7</v>
      </c>
      <c r="J250" s="5">
        <v>2</v>
      </c>
      <c r="K250">
        <v>39</v>
      </c>
      <c r="L250">
        <v>37</v>
      </c>
      <c r="M250" s="33" t="s">
        <v>77</v>
      </c>
      <c r="N250" s="33" t="s">
        <v>81</v>
      </c>
      <c r="O250" s="33" t="s">
        <v>81</v>
      </c>
      <c r="P250" s="34">
        <v>2</v>
      </c>
      <c r="Q250" s="34">
        <v>1</v>
      </c>
      <c r="R250" s="34">
        <v>2</v>
      </c>
      <c r="S250" s="34">
        <v>2</v>
      </c>
      <c r="T250" s="5">
        <v>4</v>
      </c>
      <c r="U250" s="5">
        <v>3</v>
      </c>
      <c r="V250" s="5">
        <v>3</v>
      </c>
      <c r="W250" s="5">
        <v>3</v>
      </c>
      <c r="X250" s="5">
        <v>1</v>
      </c>
    </row>
    <row r="251" spans="1:24" ht="18.75" customHeight="1" x14ac:dyDescent="0.25">
      <c r="A251" t="s">
        <v>26</v>
      </c>
      <c r="B251" t="s">
        <v>27</v>
      </c>
      <c r="C251" t="s">
        <v>73</v>
      </c>
      <c r="D251" t="s">
        <v>78</v>
      </c>
      <c r="E251" s="32">
        <v>45736</v>
      </c>
      <c r="F251" s="5">
        <v>20</v>
      </c>
      <c r="G251" s="5">
        <v>3</v>
      </c>
      <c r="H251" s="5">
        <v>2025</v>
      </c>
      <c r="I251" s="5">
        <v>5</v>
      </c>
      <c r="J251" s="5">
        <v>0</v>
      </c>
      <c r="K251">
        <v>70</v>
      </c>
      <c r="L251">
        <v>67</v>
      </c>
      <c r="M251" s="33" t="s">
        <v>77</v>
      </c>
      <c r="N251" s="33" t="s">
        <v>81</v>
      </c>
      <c r="O251" s="33" t="s">
        <v>81</v>
      </c>
      <c r="P251" s="34">
        <v>2</v>
      </c>
      <c r="Q251" s="34">
        <v>1</v>
      </c>
      <c r="R251" s="34">
        <v>1</v>
      </c>
      <c r="S251" s="34">
        <v>1</v>
      </c>
      <c r="T251" s="5">
        <v>3</v>
      </c>
      <c r="U251" s="5">
        <v>2</v>
      </c>
      <c r="V251" s="5">
        <v>2</v>
      </c>
      <c r="W251" s="5">
        <v>2</v>
      </c>
      <c r="X251" s="5">
        <v>1</v>
      </c>
    </row>
    <row r="252" spans="1:24" ht="18.75" customHeight="1" x14ac:dyDescent="0.25">
      <c r="A252" t="s">
        <v>28</v>
      </c>
      <c r="B252" t="s">
        <v>29</v>
      </c>
      <c r="C252" t="s">
        <v>75</v>
      </c>
      <c r="D252" t="s">
        <v>76</v>
      </c>
      <c r="E252" s="32">
        <v>45736</v>
      </c>
      <c r="F252" s="5">
        <v>20</v>
      </c>
      <c r="G252" s="5">
        <v>3</v>
      </c>
      <c r="H252" s="5">
        <v>2025</v>
      </c>
      <c r="I252" s="5">
        <v>1</v>
      </c>
      <c r="J252" s="5">
        <v>2</v>
      </c>
      <c r="K252">
        <v>24</v>
      </c>
      <c r="L252">
        <v>23</v>
      </c>
      <c r="M252" s="33" t="s">
        <v>77</v>
      </c>
      <c r="N252" s="33" t="s">
        <v>81</v>
      </c>
      <c r="O252" s="33" t="s">
        <v>81</v>
      </c>
      <c r="P252" s="34">
        <v>0</v>
      </c>
      <c r="Q252" s="34">
        <v>1</v>
      </c>
      <c r="R252" s="34">
        <v>0</v>
      </c>
      <c r="S252" s="34">
        <v>0</v>
      </c>
      <c r="T252" s="5">
        <v>0</v>
      </c>
      <c r="U252" s="5">
        <v>1</v>
      </c>
      <c r="V252" s="5">
        <v>0</v>
      </c>
      <c r="W252" s="5">
        <v>1</v>
      </c>
      <c r="X252" s="5">
        <v>0</v>
      </c>
    </row>
    <row r="253" spans="1:24" ht="18.75" customHeight="1" x14ac:dyDescent="0.25">
      <c r="A253" t="s">
        <v>30</v>
      </c>
      <c r="B253" t="s">
        <v>31</v>
      </c>
      <c r="C253" t="s">
        <v>74</v>
      </c>
      <c r="D253" t="s">
        <v>79</v>
      </c>
      <c r="E253" s="32">
        <v>45736</v>
      </c>
      <c r="F253" s="5">
        <v>20</v>
      </c>
      <c r="G253" s="5">
        <v>3</v>
      </c>
      <c r="H253" s="5">
        <v>2025</v>
      </c>
      <c r="I253" s="5">
        <v>1</v>
      </c>
      <c r="J253" s="5">
        <v>1</v>
      </c>
      <c r="K253">
        <v>135</v>
      </c>
      <c r="L253">
        <v>98</v>
      </c>
      <c r="M253" s="33" t="s">
        <v>77</v>
      </c>
      <c r="N253" s="33" t="s">
        <v>81</v>
      </c>
      <c r="O253" s="33" t="s">
        <v>81</v>
      </c>
      <c r="P253" s="34">
        <v>0</v>
      </c>
      <c r="Q253" s="34">
        <v>1</v>
      </c>
      <c r="R253" s="34">
        <v>0</v>
      </c>
      <c r="S253" s="34">
        <v>0</v>
      </c>
      <c r="T253" s="5">
        <v>1</v>
      </c>
      <c r="U253" s="5">
        <v>0</v>
      </c>
      <c r="V253" s="5">
        <v>0</v>
      </c>
      <c r="W253" s="5">
        <v>1</v>
      </c>
      <c r="X253" s="5">
        <v>0</v>
      </c>
    </row>
    <row r="254" spans="1:24" ht="18.75" customHeight="1" x14ac:dyDescent="0.25">
      <c r="A254" t="s">
        <v>32</v>
      </c>
      <c r="B254" t="s">
        <v>33</v>
      </c>
      <c r="C254" t="s">
        <v>73</v>
      </c>
      <c r="D254" t="s">
        <v>78</v>
      </c>
      <c r="E254" s="32">
        <v>45736</v>
      </c>
      <c r="F254" s="5">
        <v>20</v>
      </c>
      <c r="G254" s="5">
        <v>3</v>
      </c>
      <c r="H254" s="5">
        <v>2025</v>
      </c>
      <c r="I254" s="5">
        <v>9</v>
      </c>
      <c r="J254" s="5">
        <v>1</v>
      </c>
      <c r="K254">
        <v>43</v>
      </c>
      <c r="L254">
        <v>24</v>
      </c>
      <c r="M254" s="33" t="s">
        <v>77</v>
      </c>
      <c r="N254" s="33" t="s">
        <v>81</v>
      </c>
      <c r="O254" s="33" t="s">
        <v>81</v>
      </c>
      <c r="P254" s="34">
        <v>3</v>
      </c>
      <c r="Q254" s="34">
        <v>2</v>
      </c>
      <c r="R254" s="34">
        <v>2</v>
      </c>
      <c r="S254" s="34">
        <v>2</v>
      </c>
      <c r="T254" s="5">
        <v>4</v>
      </c>
      <c r="U254" s="5">
        <v>5</v>
      </c>
      <c r="V254" s="5">
        <v>4</v>
      </c>
      <c r="W254" s="5">
        <v>4</v>
      </c>
      <c r="X254" s="5">
        <v>1</v>
      </c>
    </row>
    <row r="255" spans="1:24" ht="18.75" customHeight="1" x14ac:dyDescent="0.25">
      <c r="A255" t="s">
        <v>34</v>
      </c>
      <c r="B255" t="s">
        <v>35</v>
      </c>
      <c r="C255" t="s">
        <v>74</v>
      </c>
      <c r="D255" t="s">
        <v>79</v>
      </c>
      <c r="E255" s="32">
        <v>45736</v>
      </c>
      <c r="F255" s="5">
        <v>20</v>
      </c>
      <c r="G255" s="5">
        <v>3</v>
      </c>
      <c r="H255" s="5">
        <v>2025</v>
      </c>
      <c r="I255" s="5">
        <v>10</v>
      </c>
      <c r="J255" s="5">
        <v>1</v>
      </c>
      <c r="K255">
        <v>147</v>
      </c>
      <c r="L255">
        <v>128</v>
      </c>
      <c r="M255" s="33" t="s">
        <v>77</v>
      </c>
      <c r="N255" s="33" t="s">
        <v>81</v>
      </c>
      <c r="O255" s="33" t="s">
        <v>81</v>
      </c>
      <c r="P255" s="34">
        <v>4</v>
      </c>
      <c r="Q255" s="34">
        <v>2</v>
      </c>
      <c r="R255" s="34">
        <v>2</v>
      </c>
      <c r="S255" s="34">
        <v>2</v>
      </c>
      <c r="T255" s="5">
        <v>6</v>
      </c>
      <c r="U255" s="5">
        <v>4</v>
      </c>
      <c r="V255" s="5">
        <v>3</v>
      </c>
      <c r="W255" s="5">
        <v>6</v>
      </c>
      <c r="X255" s="5">
        <v>1</v>
      </c>
    </row>
    <row r="256" spans="1:24" ht="18.75" customHeight="1" x14ac:dyDescent="0.25">
      <c r="A256" t="s">
        <v>36</v>
      </c>
      <c r="B256" t="s">
        <v>37</v>
      </c>
      <c r="C256" t="s">
        <v>74</v>
      </c>
      <c r="D256" t="s">
        <v>79</v>
      </c>
      <c r="E256" s="32">
        <v>45736</v>
      </c>
      <c r="F256" s="5">
        <v>20</v>
      </c>
      <c r="G256" s="5">
        <v>3</v>
      </c>
      <c r="H256" s="5">
        <v>2025</v>
      </c>
      <c r="I256" s="5">
        <v>7</v>
      </c>
      <c r="J256" s="5">
        <v>1</v>
      </c>
      <c r="K256">
        <v>126</v>
      </c>
      <c r="L256">
        <v>103</v>
      </c>
      <c r="M256" s="33" t="s">
        <v>77</v>
      </c>
      <c r="N256" s="33" t="s">
        <v>81</v>
      </c>
      <c r="O256" s="33" t="s">
        <v>81</v>
      </c>
      <c r="P256" s="34">
        <v>3</v>
      </c>
      <c r="Q256" s="34">
        <v>2</v>
      </c>
      <c r="R256" s="34">
        <v>1</v>
      </c>
      <c r="S256" s="34">
        <v>1</v>
      </c>
      <c r="T256" s="5">
        <v>4</v>
      </c>
      <c r="U256" s="5">
        <v>3</v>
      </c>
      <c r="V256" s="5">
        <v>3</v>
      </c>
      <c r="W256" s="5">
        <v>4</v>
      </c>
      <c r="X256" s="5">
        <v>0</v>
      </c>
    </row>
    <row r="257" spans="1:24" ht="18.75" customHeight="1" x14ac:dyDescent="0.25">
      <c r="A257" t="s">
        <v>38</v>
      </c>
      <c r="B257" t="s">
        <v>82</v>
      </c>
      <c r="C257" t="s">
        <v>74</v>
      </c>
      <c r="D257" t="s">
        <v>80</v>
      </c>
      <c r="E257" s="32">
        <v>45736</v>
      </c>
      <c r="F257" s="5">
        <v>20</v>
      </c>
      <c r="G257" s="5">
        <v>3</v>
      </c>
      <c r="H257" s="5">
        <v>2025</v>
      </c>
      <c r="I257" s="5">
        <v>2</v>
      </c>
      <c r="J257" s="5">
        <v>1</v>
      </c>
      <c r="K257">
        <v>119</v>
      </c>
      <c r="L257">
        <v>108</v>
      </c>
      <c r="M257" s="33" t="s">
        <v>77</v>
      </c>
      <c r="N257" s="33" t="s">
        <v>81</v>
      </c>
      <c r="O257" s="33" t="s">
        <v>81</v>
      </c>
      <c r="P257" s="34">
        <v>1</v>
      </c>
      <c r="Q257" s="34">
        <v>1</v>
      </c>
      <c r="R257" s="34">
        <v>0</v>
      </c>
      <c r="S257" s="34">
        <v>0</v>
      </c>
      <c r="T257" s="5">
        <v>1</v>
      </c>
      <c r="U257" s="5">
        <v>1</v>
      </c>
      <c r="V257" s="5">
        <v>1</v>
      </c>
      <c r="W257" s="5">
        <v>1</v>
      </c>
      <c r="X257" s="5">
        <v>0</v>
      </c>
    </row>
    <row r="258" spans="1:24" ht="18.75" customHeight="1" x14ac:dyDescent="0.25">
      <c r="A258" t="s">
        <v>40</v>
      </c>
      <c r="B258" t="s">
        <v>41</v>
      </c>
      <c r="C258" t="s">
        <v>74</v>
      </c>
      <c r="D258" t="s">
        <v>80</v>
      </c>
      <c r="E258" s="32">
        <v>45736</v>
      </c>
      <c r="F258" s="5">
        <v>20</v>
      </c>
      <c r="G258" s="5">
        <v>3</v>
      </c>
      <c r="H258" s="5">
        <v>2025</v>
      </c>
      <c r="I258" s="5">
        <v>9</v>
      </c>
      <c r="J258" s="5">
        <v>0</v>
      </c>
      <c r="K258">
        <v>188</v>
      </c>
      <c r="L258">
        <v>134</v>
      </c>
      <c r="M258" s="33" t="s">
        <v>77</v>
      </c>
      <c r="N258" s="33" t="s">
        <v>81</v>
      </c>
      <c r="O258" s="33" t="s">
        <v>81</v>
      </c>
      <c r="P258" s="34">
        <v>4</v>
      </c>
      <c r="Q258" s="34">
        <v>1</v>
      </c>
      <c r="R258" s="34">
        <v>2</v>
      </c>
      <c r="S258" s="34">
        <v>2</v>
      </c>
      <c r="T258" s="5">
        <v>5</v>
      </c>
      <c r="U258" s="5">
        <v>4</v>
      </c>
      <c r="V258" s="5">
        <v>4</v>
      </c>
      <c r="W258" s="5">
        <v>4</v>
      </c>
      <c r="X258" s="5">
        <v>1</v>
      </c>
    </row>
    <row r="259" spans="1:24" ht="18.75" customHeight="1" x14ac:dyDescent="0.25">
      <c r="A259" t="s">
        <v>42</v>
      </c>
      <c r="B259" t="s">
        <v>43</v>
      </c>
      <c r="C259" t="s">
        <v>73</v>
      </c>
      <c r="D259" t="s">
        <v>78</v>
      </c>
      <c r="E259" s="32">
        <v>45736</v>
      </c>
      <c r="F259" s="5">
        <v>20</v>
      </c>
      <c r="G259" s="5">
        <v>3</v>
      </c>
      <c r="H259" s="5">
        <v>2025</v>
      </c>
      <c r="I259" s="5">
        <v>5</v>
      </c>
      <c r="J259" s="5">
        <v>1</v>
      </c>
      <c r="K259">
        <v>115</v>
      </c>
      <c r="L259">
        <v>89</v>
      </c>
      <c r="M259" s="33" t="s">
        <v>77</v>
      </c>
      <c r="N259" s="33" t="s">
        <v>81</v>
      </c>
      <c r="O259" s="33" t="s">
        <v>81</v>
      </c>
      <c r="P259" s="34">
        <v>2</v>
      </c>
      <c r="Q259" s="34">
        <v>1</v>
      </c>
      <c r="R259" s="34">
        <v>1</v>
      </c>
      <c r="S259" s="34">
        <v>1</v>
      </c>
      <c r="T259" s="5">
        <v>3</v>
      </c>
      <c r="U259" s="5">
        <v>2</v>
      </c>
      <c r="V259" s="5">
        <v>2</v>
      </c>
      <c r="W259" s="5">
        <v>3</v>
      </c>
      <c r="X259" s="5">
        <v>0</v>
      </c>
    </row>
    <row r="260" spans="1:24" ht="18.75" customHeight="1" x14ac:dyDescent="0.25">
      <c r="A260" t="s">
        <v>44</v>
      </c>
      <c r="B260" t="s">
        <v>45</v>
      </c>
      <c r="C260" t="s">
        <v>74</v>
      </c>
      <c r="D260" t="s">
        <v>80</v>
      </c>
      <c r="E260" s="32">
        <v>45736</v>
      </c>
      <c r="F260" s="5">
        <v>20</v>
      </c>
      <c r="G260" s="5">
        <v>3</v>
      </c>
      <c r="H260" s="5">
        <v>2025</v>
      </c>
      <c r="I260" s="5">
        <v>4</v>
      </c>
      <c r="J260" s="5">
        <v>1</v>
      </c>
      <c r="K260">
        <v>174</v>
      </c>
      <c r="L260">
        <v>126</v>
      </c>
      <c r="M260" s="33" t="s">
        <v>77</v>
      </c>
      <c r="N260" s="33" t="s">
        <v>81</v>
      </c>
      <c r="O260" s="33" t="s">
        <v>81</v>
      </c>
      <c r="P260" s="34">
        <v>2</v>
      </c>
      <c r="Q260" s="34">
        <v>0</v>
      </c>
      <c r="R260" s="34">
        <v>1</v>
      </c>
      <c r="S260" s="34">
        <v>1</v>
      </c>
      <c r="T260" s="5">
        <v>2</v>
      </c>
      <c r="U260" s="5">
        <v>2</v>
      </c>
      <c r="V260" s="5">
        <v>1</v>
      </c>
      <c r="W260" s="5">
        <v>3</v>
      </c>
      <c r="X260" s="5">
        <v>0</v>
      </c>
    </row>
    <row r="261" spans="1:24" ht="18.75" customHeight="1" x14ac:dyDescent="0.25">
      <c r="A261" t="s">
        <v>46</v>
      </c>
      <c r="B261" t="s">
        <v>47</v>
      </c>
      <c r="C261" t="s">
        <v>73</v>
      </c>
      <c r="D261" t="s">
        <v>76</v>
      </c>
      <c r="E261" s="32">
        <v>45736</v>
      </c>
      <c r="F261" s="5">
        <v>20</v>
      </c>
      <c r="G261" s="5">
        <v>3</v>
      </c>
      <c r="H261" s="5">
        <v>2025</v>
      </c>
      <c r="I261" s="5">
        <v>0</v>
      </c>
      <c r="J261" s="5">
        <v>1</v>
      </c>
      <c r="K261">
        <v>1</v>
      </c>
      <c r="L261">
        <v>1</v>
      </c>
      <c r="M261" s="33" t="s">
        <v>77</v>
      </c>
      <c r="N261" s="33" t="s">
        <v>81</v>
      </c>
      <c r="O261" s="33" t="s">
        <v>81</v>
      </c>
      <c r="P261" s="34">
        <v>0</v>
      </c>
      <c r="Q261" s="34">
        <v>0</v>
      </c>
      <c r="R261" s="34">
        <v>0</v>
      </c>
      <c r="S261" s="34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</row>
    <row r="262" spans="1:24" ht="18.75" customHeight="1" x14ac:dyDescent="0.25">
      <c r="A262" t="s">
        <v>22</v>
      </c>
      <c r="B262" t="s">
        <v>23</v>
      </c>
      <c r="C262" t="s">
        <v>75</v>
      </c>
      <c r="D262" t="s">
        <v>78</v>
      </c>
      <c r="E262" s="32">
        <v>45737</v>
      </c>
      <c r="F262" s="5">
        <v>21</v>
      </c>
      <c r="G262" s="5">
        <v>3</v>
      </c>
      <c r="H262" s="5">
        <v>2025</v>
      </c>
      <c r="I262" s="5">
        <v>0</v>
      </c>
      <c r="J262" s="5">
        <v>1</v>
      </c>
      <c r="K262">
        <v>48</v>
      </c>
      <c r="L262">
        <v>29</v>
      </c>
      <c r="M262" s="33" t="s">
        <v>77</v>
      </c>
      <c r="N262" s="33" t="s">
        <v>81</v>
      </c>
      <c r="O262" s="33" t="s">
        <v>81</v>
      </c>
      <c r="P262" s="34">
        <v>0</v>
      </c>
      <c r="Q262" s="34">
        <v>0</v>
      </c>
      <c r="R262" s="34">
        <v>0</v>
      </c>
      <c r="S262" s="34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</row>
    <row r="263" spans="1:24" ht="18.75" customHeight="1" x14ac:dyDescent="0.25">
      <c r="A263" t="s">
        <v>24</v>
      </c>
      <c r="B263" t="s">
        <v>25</v>
      </c>
      <c r="C263" t="s">
        <v>74</v>
      </c>
      <c r="D263" t="s">
        <v>78</v>
      </c>
      <c r="E263" s="32">
        <v>45737</v>
      </c>
      <c r="F263" s="5">
        <v>21</v>
      </c>
      <c r="G263" s="5">
        <v>3</v>
      </c>
      <c r="H263" s="5">
        <v>2025</v>
      </c>
      <c r="I263" s="5">
        <v>8</v>
      </c>
      <c r="J263" s="5">
        <v>1</v>
      </c>
      <c r="K263">
        <v>145</v>
      </c>
      <c r="L263">
        <v>87</v>
      </c>
      <c r="M263" s="33" t="s">
        <v>77</v>
      </c>
      <c r="N263" s="33" t="s">
        <v>81</v>
      </c>
      <c r="O263" s="33" t="s">
        <v>81</v>
      </c>
      <c r="P263" s="34">
        <v>3</v>
      </c>
      <c r="Q263" s="34">
        <v>3</v>
      </c>
      <c r="R263" s="34">
        <v>1</v>
      </c>
      <c r="S263" s="34">
        <v>1</v>
      </c>
      <c r="T263" s="5">
        <v>4</v>
      </c>
      <c r="U263" s="5">
        <v>4</v>
      </c>
      <c r="V263" s="5">
        <v>2</v>
      </c>
      <c r="W263" s="5">
        <v>5</v>
      </c>
      <c r="X263" s="5">
        <v>1</v>
      </c>
    </row>
    <row r="264" spans="1:24" ht="18.75" customHeight="1" x14ac:dyDescent="0.25">
      <c r="A264" t="s">
        <v>26</v>
      </c>
      <c r="B264" t="s">
        <v>27</v>
      </c>
      <c r="C264" t="s">
        <v>73</v>
      </c>
      <c r="D264" t="s">
        <v>78</v>
      </c>
      <c r="E264" s="32">
        <v>45737</v>
      </c>
      <c r="F264" s="5">
        <v>21</v>
      </c>
      <c r="G264" s="5">
        <v>3</v>
      </c>
      <c r="H264" s="5">
        <v>2025</v>
      </c>
      <c r="I264" s="5">
        <v>10</v>
      </c>
      <c r="J264" s="5">
        <v>2</v>
      </c>
      <c r="K264">
        <v>80</v>
      </c>
      <c r="L264">
        <v>65</v>
      </c>
      <c r="M264" s="33" t="s">
        <v>77</v>
      </c>
      <c r="N264" s="33" t="s">
        <v>81</v>
      </c>
      <c r="O264" s="33" t="s">
        <v>81</v>
      </c>
      <c r="P264" s="34">
        <v>4</v>
      </c>
      <c r="Q264" s="34">
        <v>2</v>
      </c>
      <c r="R264" s="34">
        <v>2</v>
      </c>
      <c r="S264" s="34">
        <v>2</v>
      </c>
      <c r="T264" s="5">
        <v>5</v>
      </c>
      <c r="U264" s="5">
        <v>5</v>
      </c>
      <c r="V264" s="5">
        <v>3</v>
      </c>
      <c r="W264" s="5">
        <v>5</v>
      </c>
      <c r="X264" s="5">
        <v>2</v>
      </c>
    </row>
    <row r="265" spans="1:24" ht="18.75" customHeight="1" x14ac:dyDescent="0.25">
      <c r="A265" t="s">
        <v>28</v>
      </c>
      <c r="B265" t="s">
        <v>29</v>
      </c>
      <c r="C265" t="s">
        <v>75</v>
      </c>
      <c r="D265" t="s">
        <v>76</v>
      </c>
      <c r="E265" s="32">
        <v>45737</v>
      </c>
      <c r="F265" s="5">
        <v>21</v>
      </c>
      <c r="G265" s="5">
        <v>3</v>
      </c>
      <c r="H265" s="5">
        <v>2025</v>
      </c>
      <c r="I265" s="5">
        <v>1</v>
      </c>
      <c r="J265" s="5">
        <v>2</v>
      </c>
      <c r="K265">
        <v>135</v>
      </c>
      <c r="L265">
        <v>96</v>
      </c>
      <c r="M265" s="33" t="s">
        <v>77</v>
      </c>
      <c r="N265" s="33" t="s">
        <v>81</v>
      </c>
      <c r="O265" s="33" t="s">
        <v>81</v>
      </c>
      <c r="P265" s="34">
        <v>0</v>
      </c>
      <c r="Q265" s="34">
        <v>1</v>
      </c>
      <c r="R265" s="34">
        <v>0</v>
      </c>
      <c r="S265" s="34">
        <v>0</v>
      </c>
      <c r="T265" s="5">
        <v>1</v>
      </c>
      <c r="U265" s="5">
        <v>0</v>
      </c>
      <c r="V265" s="5">
        <v>0</v>
      </c>
      <c r="W265" s="5">
        <v>1</v>
      </c>
      <c r="X265" s="5">
        <v>0</v>
      </c>
    </row>
    <row r="266" spans="1:24" ht="18.75" customHeight="1" x14ac:dyDescent="0.25">
      <c r="A266" t="s">
        <v>30</v>
      </c>
      <c r="B266" t="s">
        <v>31</v>
      </c>
      <c r="C266" t="s">
        <v>74</v>
      </c>
      <c r="D266" t="s">
        <v>79</v>
      </c>
      <c r="E266" s="32">
        <v>45737</v>
      </c>
      <c r="F266" s="5">
        <v>21</v>
      </c>
      <c r="G266" s="5">
        <v>3</v>
      </c>
      <c r="H266" s="5">
        <v>2025</v>
      </c>
      <c r="I266" s="5">
        <v>0</v>
      </c>
      <c r="J266" s="5">
        <v>1</v>
      </c>
      <c r="K266">
        <v>138</v>
      </c>
      <c r="L266">
        <v>90</v>
      </c>
      <c r="M266" s="33" t="s">
        <v>77</v>
      </c>
      <c r="N266" s="33" t="s">
        <v>81</v>
      </c>
      <c r="O266" s="33" t="s">
        <v>81</v>
      </c>
      <c r="P266" s="34">
        <v>0</v>
      </c>
      <c r="Q266" s="34">
        <v>0</v>
      </c>
      <c r="R266" s="34">
        <v>0</v>
      </c>
      <c r="S266" s="34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8.75" customHeight="1" x14ac:dyDescent="0.25">
      <c r="A267" t="s">
        <v>32</v>
      </c>
      <c r="B267" t="s">
        <v>33</v>
      </c>
      <c r="C267" t="s">
        <v>73</v>
      </c>
      <c r="D267" t="s">
        <v>78</v>
      </c>
      <c r="E267" s="32">
        <v>45737</v>
      </c>
      <c r="F267" s="5">
        <v>21</v>
      </c>
      <c r="G267" s="5">
        <v>3</v>
      </c>
      <c r="H267" s="5">
        <v>2025</v>
      </c>
      <c r="I267" s="5">
        <v>1</v>
      </c>
      <c r="J267" s="5">
        <v>1</v>
      </c>
      <c r="K267">
        <v>82</v>
      </c>
      <c r="L267">
        <v>76</v>
      </c>
      <c r="M267" s="33" t="s">
        <v>77</v>
      </c>
      <c r="N267" s="33" t="s">
        <v>81</v>
      </c>
      <c r="O267" s="33" t="s">
        <v>81</v>
      </c>
      <c r="P267" s="34">
        <v>0</v>
      </c>
      <c r="Q267" s="34">
        <v>1</v>
      </c>
      <c r="R267" s="34">
        <v>0</v>
      </c>
      <c r="S267" s="34">
        <v>0</v>
      </c>
      <c r="T267" s="5">
        <v>1</v>
      </c>
      <c r="U267" s="5">
        <v>0</v>
      </c>
      <c r="V267" s="5">
        <v>0</v>
      </c>
      <c r="W267" s="5">
        <v>1</v>
      </c>
      <c r="X267" s="5">
        <v>0</v>
      </c>
    </row>
    <row r="268" spans="1:24" ht="18.75" customHeight="1" x14ac:dyDescent="0.25">
      <c r="A268" t="s">
        <v>34</v>
      </c>
      <c r="B268" t="s">
        <v>35</v>
      </c>
      <c r="C268" t="s">
        <v>74</v>
      </c>
      <c r="D268" t="s">
        <v>79</v>
      </c>
      <c r="E268" s="32">
        <v>45737</v>
      </c>
      <c r="F268" s="5">
        <v>21</v>
      </c>
      <c r="G268" s="5">
        <v>3</v>
      </c>
      <c r="H268" s="5">
        <v>2025</v>
      </c>
      <c r="I268" s="5">
        <v>0</v>
      </c>
      <c r="J268" s="5">
        <v>0</v>
      </c>
      <c r="K268">
        <v>12</v>
      </c>
      <c r="L268">
        <v>6</v>
      </c>
      <c r="M268" s="33" t="s">
        <v>77</v>
      </c>
      <c r="N268" s="33" t="s">
        <v>81</v>
      </c>
      <c r="O268" s="33" t="s">
        <v>81</v>
      </c>
      <c r="P268" s="34">
        <v>0</v>
      </c>
      <c r="Q268" s="34">
        <v>0</v>
      </c>
      <c r="R268" s="34">
        <v>0</v>
      </c>
      <c r="S268" s="34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</row>
    <row r="269" spans="1:24" ht="18.75" customHeight="1" x14ac:dyDescent="0.25">
      <c r="A269" t="s">
        <v>36</v>
      </c>
      <c r="B269" t="s">
        <v>37</v>
      </c>
      <c r="C269" t="s">
        <v>74</v>
      </c>
      <c r="D269" t="s">
        <v>79</v>
      </c>
      <c r="E269" s="32">
        <v>45737</v>
      </c>
      <c r="F269" s="5">
        <v>21</v>
      </c>
      <c r="G269" s="5">
        <v>3</v>
      </c>
      <c r="H269" s="5">
        <v>2025</v>
      </c>
      <c r="I269" s="5">
        <v>9</v>
      </c>
      <c r="J269" s="5">
        <v>1</v>
      </c>
      <c r="K269">
        <v>152</v>
      </c>
      <c r="L269">
        <v>113</v>
      </c>
      <c r="M269" s="33" t="s">
        <v>77</v>
      </c>
      <c r="N269" s="33" t="s">
        <v>81</v>
      </c>
      <c r="O269" s="33" t="s">
        <v>81</v>
      </c>
      <c r="P269" s="34">
        <v>3</v>
      </c>
      <c r="Q269" s="34">
        <v>3</v>
      </c>
      <c r="R269" s="34">
        <v>2</v>
      </c>
      <c r="S269" s="34">
        <v>1</v>
      </c>
      <c r="T269" s="5">
        <v>6</v>
      </c>
      <c r="U269" s="5">
        <v>3</v>
      </c>
      <c r="V269" s="5">
        <v>3</v>
      </c>
      <c r="W269" s="5">
        <v>5</v>
      </c>
      <c r="X269" s="5">
        <v>1</v>
      </c>
    </row>
    <row r="270" spans="1:24" ht="18.75" customHeight="1" x14ac:dyDescent="0.25">
      <c r="A270" t="s">
        <v>38</v>
      </c>
      <c r="B270" t="s">
        <v>82</v>
      </c>
      <c r="C270" t="s">
        <v>74</v>
      </c>
      <c r="D270" t="s">
        <v>80</v>
      </c>
      <c r="E270" s="32">
        <v>45737</v>
      </c>
      <c r="F270" s="5">
        <v>21</v>
      </c>
      <c r="G270" s="5">
        <v>3</v>
      </c>
      <c r="H270" s="5">
        <v>2025</v>
      </c>
      <c r="I270" s="5">
        <v>5</v>
      </c>
      <c r="J270" s="5">
        <v>0</v>
      </c>
      <c r="K270">
        <v>33</v>
      </c>
      <c r="L270">
        <v>20</v>
      </c>
      <c r="M270" s="33" t="s">
        <v>77</v>
      </c>
      <c r="N270" s="33" t="s">
        <v>81</v>
      </c>
      <c r="O270" s="33" t="s">
        <v>81</v>
      </c>
      <c r="P270" s="34">
        <v>2</v>
      </c>
      <c r="Q270" s="34">
        <v>1</v>
      </c>
      <c r="R270" s="34">
        <v>1</v>
      </c>
      <c r="S270" s="34">
        <v>1</v>
      </c>
      <c r="T270" s="5">
        <v>3</v>
      </c>
      <c r="U270" s="5">
        <v>2</v>
      </c>
      <c r="V270" s="5">
        <v>1</v>
      </c>
      <c r="W270" s="5">
        <v>4</v>
      </c>
      <c r="X270" s="5">
        <v>0</v>
      </c>
    </row>
    <row r="271" spans="1:24" ht="18.75" customHeight="1" x14ac:dyDescent="0.25">
      <c r="A271" t="s">
        <v>40</v>
      </c>
      <c r="B271" t="s">
        <v>41</v>
      </c>
      <c r="C271" t="s">
        <v>74</v>
      </c>
      <c r="D271" t="s">
        <v>80</v>
      </c>
      <c r="E271" s="32">
        <v>45737</v>
      </c>
      <c r="F271" s="5">
        <v>21</v>
      </c>
      <c r="G271" s="5">
        <v>3</v>
      </c>
      <c r="H271" s="5">
        <v>2025</v>
      </c>
      <c r="I271" s="5">
        <v>5</v>
      </c>
      <c r="J271" s="5">
        <v>0</v>
      </c>
      <c r="K271">
        <v>108</v>
      </c>
      <c r="L271">
        <v>79</v>
      </c>
      <c r="M271" s="33" t="s">
        <v>77</v>
      </c>
      <c r="N271" s="33" t="s">
        <v>81</v>
      </c>
      <c r="O271" s="33" t="s">
        <v>81</v>
      </c>
      <c r="P271" s="34">
        <v>2</v>
      </c>
      <c r="Q271" s="34">
        <v>1</v>
      </c>
      <c r="R271" s="34">
        <v>1</v>
      </c>
      <c r="S271" s="34">
        <v>1</v>
      </c>
      <c r="T271" s="5">
        <v>2</v>
      </c>
      <c r="U271" s="5">
        <v>3</v>
      </c>
      <c r="V271" s="5">
        <v>2</v>
      </c>
      <c r="W271" s="5">
        <v>2</v>
      </c>
      <c r="X271" s="5">
        <v>1</v>
      </c>
    </row>
    <row r="272" spans="1:24" ht="18.75" customHeight="1" x14ac:dyDescent="0.25">
      <c r="A272" t="s">
        <v>42</v>
      </c>
      <c r="B272" t="s">
        <v>43</v>
      </c>
      <c r="C272" t="s">
        <v>73</v>
      </c>
      <c r="D272" t="s">
        <v>78</v>
      </c>
      <c r="E272" s="32">
        <v>45737</v>
      </c>
      <c r="F272" s="5">
        <v>21</v>
      </c>
      <c r="G272" s="5">
        <v>3</v>
      </c>
      <c r="H272" s="5">
        <v>2025</v>
      </c>
      <c r="I272" s="5">
        <v>3</v>
      </c>
      <c r="J272" s="5">
        <v>1</v>
      </c>
      <c r="K272">
        <v>72</v>
      </c>
      <c r="L272">
        <v>37</v>
      </c>
      <c r="M272" s="33" t="s">
        <v>77</v>
      </c>
      <c r="N272" s="33" t="s">
        <v>81</v>
      </c>
      <c r="O272" s="33" t="s">
        <v>81</v>
      </c>
      <c r="P272" s="34">
        <v>1</v>
      </c>
      <c r="Q272" s="34">
        <v>0</v>
      </c>
      <c r="R272" s="34">
        <v>1</v>
      </c>
      <c r="S272" s="34">
        <v>1</v>
      </c>
      <c r="T272" s="5">
        <v>1</v>
      </c>
      <c r="U272" s="5">
        <v>2</v>
      </c>
      <c r="V272" s="5">
        <v>1</v>
      </c>
      <c r="W272" s="5">
        <v>2</v>
      </c>
      <c r="X272" s="5">
        <v>0</v>
      </c>
    </row>
    <row r="273" spans="1:24" ht="18.75" customHeight="1" x14ac:dyDescent="0.25">
      <c r="A273" t="s">
        <v>44</v>
      </c>
      <c r="B273" t="s">
        <v>45</v>
      </c>
      <c r="C273" t="s">
        <v>74</v>
      </c>
      <c r="D273" t="s">
        <v>80</v>
      </c>
      <c r="E273" s="32">
        <v>45737</v>
      </c>
      <c r="F273" s="5">
        <v>21</v>
      </c>
      <c r="G273" s="5">
        <v>3</v>
      </c>
      <c r="H273" s="5">
        <v>2025</v>
      </c>
      <c r="I273" s="5">
        <v>4</v>
      </c>
      <c r="J273" s="5">
        <v>2</v>
      </c>
      <c r="K273">
        <v>8</v>
      </c>
      <c r="L273">
        <v>8</v>
      </c>
      <c r="M273" s="33" t="s">
        <v>77</v>
      </c>
      <c r="N273" s="33" t="s">
        <v>81</v>
      </c>
      <c r="O273" s="33" t="s">
        <v>81</v>
      </c>
      <c r="P273" s="34">
        <v>2</v>
      </c>
      <c r="Q273" s="34">
        <v>0</v>
      </c>
      <c r="R273" s="34">
        <v>1</v>
      </c>
      <c r="S273" s="34">
        <v>1</v>
      </c>
      <c r="T273" s="5">
        <v>2</v>
      </c>
      <c r="U273" s="5">
        <v>2</v>
      </c>
      <c r="V273" s="5">
        <v>1</v>
      </c>
      <c r="W273" s="5">
        <v>2</v>
      </c>
      <c r="X273" s="5">
        <v>1</v>
      </c>
    </row>
    <row r="274" spans="1:24" ht="18.75" customHeight="1" x14ac:dyDescent="0.25">
      <c r="A274" t="s">
        <v>46</v>
      </c>
      <c r="B274" t="s">
        <v>47</v>
      </c>
      <c r="C274" t="s">
        <v>73</v>
      </c>
      <c r="D274" t="s">
        <v>76</v>
      </c>
      <c r="E274" s="32">
        <v>45737</v>
      </c>
      <c r="F274" s="5">
        <v>21</v>
      </c>
      <c r="G274" s="5">
        <v>3</v>
      </c>
      <c r="H274" s="5">
        <v>2025</v>
      </c>
      <c r="I274" s="5">
        <v>10</v>
      </c>
      <c r="J274" s="5">
        <v>2</v>
      </c>
      <c r="K274">
        <v>125</v>
      </c>
      <c r="L274">
        <v>85</v>
      </c>
      <c r="M274" s="33" t="s">
        <v>77</v>
      </c>
      <c r="N274" s="33" t="s">
        <v>81</v>
      </c>
      <c r="O274" s="33" t="s">
        <v>81</v>
      </c>
      <c r="P274" s="34">
        <v>5</v>
      </c>
      <c r="Q274" s="34">
        <v>0</v>
      </c>
      <c r="R274" s="34">
        <v>3</v>
      </c>
      <c r="S274" s="34">
        <v>2</v>
      </c>
      <c r="T274" s="5">
        <v>4</v>
      </c>
      <c r="U274" s="5">
        <v>6</v>
      </c>
      <c r="V274" s="5">
        <v>4</v>
      </c>
      <c r="W274" s="5">
        <v>5</v>
      </c>
      <c r="X274" s="5">
        <v>1</v>
      </c>
    </row>
    <row r="275" spans="1:24" ht="18.75" customHeight="1" x14ac:dyDescent="0.25">
      <c r="A275" t="s">
        <v>22</v>
      </c>
      <c r="B275" t="s">
        <v>23</v>
      </c>
      <c r="C275" t="s">
        <v>75</v>
      </c>
      <c r="D275" t="s">
        <v>78</v>
      </c>
      <c r="E275" s="32">
        <v>45738</v>
      </c>
      <c r="F275" s="5">
        <v>22</v>
      </c>
      <c r="G275" s="5">
        <v>3</v>
      </c>
      <c r="H275" s="5">
        <v>2025</v>
      </c>
      <c r="I275" s="5">
        <v>4</v>
      </c>
      <c r="J275" s="5">
        <v>2</v>
      </c>
      <c r="K275">
        <v>119</v>
      </c>
      <c r="L275">
        <v>113</v>
      </c>
      <c r="M275" s="33" t="s">
        <v>77</v>
      </c>
      <c r="N275" s="33" t="s">
        <v>81</v>
      </c>
      <c r="O275" s="33" t="s">
        <v>81</v>
      </c>
      <c r="P275" s="34">
        <v>2</v>
      </c>
      <c r="Q275" s="34">
        <v>0</v>
      </c>
      <c r="R275" s="34">
        <v>1</v>
      </c>
      <c r="S275" s="34">
        <v>1</v>
      </c>
      <c r="T275" s="5">
        <v>3</v>
      </c>
      <c r="U275" s="5">
        <v>1</v>
      </c>
      <c r="V275" s="5">
        <v>2</v>
      </c>
      <c r="W275" s="5">
        <v>2</v>
      </c>
      <c r="X275" s="5">
        <v>0</v>
      </c>
    </row>
    <row r="276" spans="1:24" ht="18.75" customHeight="1" x14ac:dyDescent="0.25">
      <c r="A276" t="s">
        <v>24</v>
      </c>
      <c r="B276" t="s">
        <v>25</v>
      </c>
      <c r="C276" t="s">
        <v>74</v>
      </c>
      <c r="D276" t="s">
        <v>78</v>
      </c>
      <c r="E276" s="32">
        <v>45738</v>
      </c>
      <c r="F276" s="5">
        <v>22</v>
      </c>
      <c r="G276" s="5">
        <v>3</v>
      </c>
      <c r="H276" s="5">
        <v>2025</v>
      </c>
      <c r="I276" s="5">
        <v>4</v>
      </c>
      <c r="J276" s="5">
        <v>1</v>
      </c>
      <c r="K276">
        <v>45</v>
      </c>
      <c r="L276">
        <v>39</v>
      </c>
      <c r="M276" s="33" t="s">
        <v>77</v>
      </c>
      <c r="N276" s="33" t="s">
        <v>81</v>
      </c>
      <c r="O276" s="33" t="s">
        <v>81</v>
      </c>
      <c r="P276" s="34">
        <v>1</v>
      </c>
      <c r="Q276" s="34">
        <v>1</v>
      </c>
      <c r="R276" s="34">
        <v>1</v>
      </c>
      <c r="S276" s="34">
        <v>1</v>
      </c>
      <c r="T276" s="5">
        <v>2</v>
      </c>
      <c r="U276" s="5">
        <v>2</v>
      </c>
      <c r="V276" s="5">
        <v>1</v>
      </c>
      <c r="W276" s="5">
        <v>2</v>
      </c>
      <c r="X276" s="5">
        <v>1</v>
      </c>
    </row>
    <row r="277" spans="1:24" ht="18.75" customHeight="1" x14ac:dyDescent="0.25">
      <c r="A277" t="s">
        <v>26</v>
      </c>
      <c r="B277" t="s">
        <v>27</v>
      </c>
      <c r="C277" t="s">
        <v>73</v>
      </c>
      <c r="D277" t="s">
        <v>78</v>
      </c>
      <c r="E277" s="32">
        <v>45738</v>
      </c>
      <c r="F277" s="5">
        <v>22</v>
      </c>
      <c r="G277" s="5">
        <v>3</v>
      </c>
      <c r="H277" s="5">
        <v>2025</v>
      </c>
      <c r="I277" s="5">
        <v>2</v>
      </c>
      <c r="J277" s="5">
        <v>0</v>
      </c>
      <c r="K277">
        <v>176</v>
      </c>
      <c r="L277">
        <v>136</v>
      </c>
      <c r="M277" s="33" t="s">
        <v>77</v>
      </c>
      <c r="N277" s="33" t="s">
        <v>81</v>
      </c>
      <c r="O277" s="33" t="s">
        <v>81</v>
      </c>
      <c r="P277" s="34">
        <v>1</v>
      </c>
      <c r="Q277" s="34">
        <v>1</v>
      </c>
      <c r="R277" s="34">
        <v>0</v>
      </c>
      <c r="S277" s="34">
        <v>0</v>
      </c>
      <c r="T277" s="5">
        <v>1</v>
      </c>
      <c r="U277" s="5">
        <v>1</v>
      </c>
      <c r="V277" s="5">
        <v>1</v>
      </c>
      <c r="W277" s="5">
        <v>1</v>
      </c>
      <c r="X277" s="5">
        <v>0</v>
      </c>
    </row>
    <row r="278" spans="1:24" ht="18.75" customHeight="1" x14ac:dyDescent="0.25">
      <c r="A278" t="s">
        <v>28</v>
      </c>
      <c r="B278" t="s">
        <v>29</v>
      </c>
      <c r="C278" t="s">
        <v>75</v>
      </c>
      <c r="D278" t="s">
        <v>76</v>
      </c>
      <c r="E278" s="32">
        <v>45738</v>
      </c>
      <c r="F278" s="5">
        <v>22</v>
      </c>
      <c r="G278" s="5">
        <v>3</v>
      </c>
      <c r="H278" s="5">
        <v>2025</v>
      </c>
      <c r="I278" s="5">
        <v>3</v>
      </c>
      <c r="J278" s="5">
        <v>0</v>
      </c>
      <c r="K278">
        <v>147</v>
      </c>
      <c r="L278">
        <v>136</v>
      </c>
      <c r="M278" s="33" t="s">
        <v>77</v>
      </c>
      <c r="N278" s="33" t="s">
        <v>81</v>
      </c>
      <c r="O278" s="33" t="s">
        <v>81</v>
      </c>
      <c r="P278" s="34">
        <v>1</v>
      </c>
      <c r="Q278" s="34">
        <v>0</v>
      </c>
      <c r="R278" s="34">
        <v>1</v>
      </c>
      <c r="S278" s="34">
        <v>1</v>
      </c>
      <c r="T278" s="5">
        <v>1</v>
      </c>
      <c r="U278" s="5">
        <v>2</v>
      </c>
      <c r="V278" s="5">
        <v>1</v>
      </c>
      <c r="W278" s="5">
        <v>2</v>
      </c>
      <c r="X278" s="5">
        <v>0</v>
      </c>
    </row>
    <row r="279" spans="1:24" ht="18.75" customHeight="1" x14ac:dyDescent="0.25">
      <c r="A279" t="s">
        <v>30</v>
      </c>
      <c r="B279" t="s">
        <v>31</v>
      </c>
      <c r="C279" t="s">
        <v>74</v>
      </c>
      <c r="D279" t="s">
        <v>79</v>
      </c>
      <c r="E279" s="32">
        <v>45738</v>
      </c>
      <c r="F279" s="5">
        <v>22</v>
      </c>
      <c r="G279" s="5">
        <v>3</v>
      </c>
      <c r="H279" s="5">
        <v>2025</v>
      </c>
      <c r="I279" s="5">
        <v>3</v>
      </c>
      <c r="J279" s="5">
        <v>1</v>
      </c>
      <c r="K279">
        <v>25</v>
      </c>
      <c r="L279">
        <v>15</v>
      </c>
      <c r="M279" s="33" t="s">
        <v>77</v>
      </c>
      <c r="N279" s="33" t="s">
        <v>81</v>
      </c>
      <c r="O279" s="33" t="s">
        <v>81</v>
      </c>
      <c r="P279" s="34">
        <v>1</v>
      </c>
      <c r="Q279" s="34">
        <v>0</v>
      </c>
      <c r="R279" s="34">
        <v>1</v>
      </c>
      <c r="S279" s="34">
        <v>1</v>
      </c>
      <c r="T279" s="5">
        <v>1</v>
      </c>
      <c r="U279" s="5">
        <v>2</v>
      </c>
      <c r="V279" s="5">
        <v>1</v>
      </c>
      <c r="W279" s="5">
        <v>2</v>
      </c>
      <c r="X279" s="5">
        <v>0</v>
      </c>
    </row>
    <row r="280" spans="1:24" ht="18.75" customHeight="1" x14ac:dyDescent="0.25">
      <c r="A280" t="s">
        <v>32</v>
      </c>
      <c r="B280" t="s">
        <v>33</v>
      </c>
      <c r="C280" t="s">
        <v>73</v>
      </c>
      <c r="D280" t="s">
        <v>78</v>
      </c>
      <c r="E280" s="32">
        <v>45738</v>
      </c>
      <c r="F280" s="5">
        <v>22</v>
      </c>
      <c r="G280" s="5">
        <v>3</v>
      </c>
      <c r="H280" s="5">
        <v>2025</v>
      </c>
      <c r="I280" s="5">
        <v>10</v>
      </c>
      <c r="J280" s="5">
        <v>2</v>
      </c>
      <c r="K280">
        <v>162</v>
      </c>
      <c r="L280">
        <v>140</v>
      </c>
      <c r="M280" s="33" t="s">
        <v>77</v>
      </c>
      <c r="N280" s="33" t="s">
        <v>81</v>
      </c>
      <c r="O280" s="33" t="s">
        <v>81</v>
      </c>
      <c r="P280" s="34">
        <v>4</v>
      </c>
      <c r="Q280" s="34">
        <v>2</v>
      </c>
      <c r="R280" s="34">
        <v>2</v>
      </c>
      <c r="S280" s="34">
        <v>2</v>
      </c>
      <c r="T280" s="5">
        <v>5</v>
      </c>
      <c r="U280" s="5">
        <v>5</v>
      </c>
      <c r="V280" s="5">
        <v>3</v>
      </c>
      <c r="W280" s="5">
        <v>6</v>
      </c>
      <c r="X280" s="5">
        <v>1</v>
      </c>
    </row>
    <row r="281" spans="1:24" ht="18.75" customHeight="1" x14ac:dyDescent="0.25">
      <c r="A281" t="s">
        <v>34</v>
      </c>
      <c r="B281" t="s">
        <v>35</v>
      </c>
      <c r="C281" t="s">
        <v>74</v>
      </c>
      <c r="D281" t="s">
        <v>79</v>
      </c>
      <c r="E281" s="32">
        <v>45738</v>
      </c>
      <c r="F281" s="5">
        <v>22</v>
      </c>
      <c r="G281" s="5">
        <v>3</v>
      </c>
      <c r="H281" s="5">
        <v>2025</v>
      </c>
      <c r="I281" s="5">
        <v>4</v>
      </c>
      <c r="J281" s="5">
        <v>2</v>
      </c>
      <c r="K281">
        <v>171</v>
      </c>
      <c r="L281">
        <v>166</v>
      </c>
      <c r="M281" s="33" t="s">
        <v>77</v>
      </c>
      <c r="N281" s="33" t="s">
        <v>81</v>
      </c>
      <c r="O281" s="33" t="s">
        <v>81</v>
      </c>
      <c r="P281" s="34">
        <v>2</v>
      </c>
      <c r="Q281" s="34">
        <v>0</v>
      </c>
      <c r="R281" s="34">
        <v>1</v>
      </c>
      <c r="S281" s="34">
        <v>1</v>
      </c>
      <c r="T281" s="5">
        <v>2</v>
      </c>
      <c r="U281" s="5">
        <v>2</v>
      </c>
      <c r="V281" s="5">
        <v>1</v>
      </c>
      <c r="W281" s="5">
        <v>2</v>
      </c>
      <c r="X281" s="5">
        <v>1</v>
      </c>
    </row>
    <row r="282" spans="1:24" ht="18.75" customHeight="1" x14ac:dyDescent="0.25">
      <c r="A282" t="s">
        <v>36</v>
      </c>
      <c r="B282" t="s">
        <v>37</v>
      </c>
      <c r="C282" t="s">
        <v>74</v>
      </c>
      <c r="D282" t="s">
        <v>79</v>
      </c>
      <c r="E282" s="32">
        <v>45738</v>
      </c>
      <c r="F282" s="5">
        <v>22</v>
      </c>
      <c r="G282" s="5">
        <v>3</v>
      </c>
      <c r="H282" s="5">
        <v>2025</v>
      </c>
      <c r="I282" s="5">
        <v>4</v>
      </c>
      <c r="J282" s="5">
        <v>2</v>
      </c>
      <c r="K282">
        <v>147</v>
      </c>
      <c r="L282">
        <v>95</v>
      </c>
      <c r="M282" s="33" t="s">
        <v>77</v>
      </c>
      <c r="N282" s="33" t="s">
        <v>81</v>
      </c>
      <c r="O282" s="33" t="s">
        <v>81</v>
      </c>
      <c r="P282" s="34">
        <v>2</v>
      </c>
      <c r="Q282" s="34">
        <v>0</v>
      </c>
      <c r="R282" s="34">
        <v>1</v>
      </c>
      <c r="S282" s="34">
        <v>1</v>
      </c>
      <c r="T282" s="5">
        <v>2</v>
      </c>
      <c r="U282" s="5">
        <v>2</v>
      </c>
      <c r="V282" s="5">
        <v>1</v>
      </c>
      <c r="W282" s="5">
        <v>3</v>
      </c>
      <c r="X282" s="5">
        <v>0</v>
      </c>
    </row>
    <row r="283" spans="1:24" ht="18.75" customHeight="1" x14ac:dyDescent="0.25">
      <c r="A283" t="s">
        <v>38</v>
      </c>
      <c r="B283" t="s">
        <v>82</v>
      </c>
      <c r="C283" t="s">
        <v>74</v>
      </c>
      <c r="D283" t="s">
        <v>80</v>
      </c>
      <c r="E283" s="32">
        <v>45738</v>
      </c>
      <c r="F283" s="5">
        <v>22</v>
      </c>
      <c r="G283" s="5">
        <v>3</v>
      </c>
      <c r="H283" s="5">
        <v>2025</v>
      </c>
      <c r="I283" s="5">
        <v>8</v>
      </c>
      <c r="J283" s="5">
        <v>0</v>
      </c>
      <c r="K283">
        <v>176</v>
      </c>
      <c r="L283">
        <v>155</v>
      </c>
      <c r="M283" s="33" t="s">
        <v>77</v>
      </c>
      <c r="N283" s="33" t="s">
        <v>81</v>
      </c>
      <c r="O283" s="33" t="s">
        <v>81</v>
      </c>
      <c r="P283" s="34">
        <v>4</v>
      </c>
      <c r="Q283" s="34">
        <v>2</v>
      </c>
      <c r="R283" s="34">
        <v>1</v>
      </c>
      <c r="S283" s="34">
        <v>1</v>
      </c>
      <c r="T283" s="5">
        <v>3</v>
      </c>
      <c r="U283" s="5">
        <v>5</v>
      </c>
      <c r="V283" s="5">
        <v>3</v>
      </c>
      <c r="W283" s="5">
        <v>4</v>
      </c>
      <c r="X283" s="5">
        <v>1</v>
      </c>
    </row>
    <row r="284" spans="1:24" ht="18.75" customHeight="1" x14ac:dyDescent="0.25">
      <c r="A284" t="s">
        <v>40</v>
      </c>
      <c r="B284" t="s">
        <v>41</v>
      </c>
      <c r="C284" t="s">
        <v>74</v>
      </c>
      <c r="D284" t="s">
        <v>80</v>
      </c>
      <c r="E284" s="32">
        <v>45738</v>
      </c>
      <c r="F284" s="5">
        <v>22</v>
      </c>
      <c r="G284" s="5">
        <v>3</v>
      </c>
      <c r="H284" s="5">
        <v>2025</v>
      </c>
      <c r="I284" s="5">
        <v>7</v>
      </c>
      <c r="J284" s="5">
        <v>1</v>
      </c>
      <c r="K284">
        <v>184</v>
      </c>
      <c r="L284">
        <v>119</v>
      </c>
      <c r="M284" s="33" t="s">
        <v>77</v>
      </c>
      <c r="N284" s="33" t="s">
        <v>81</v>
      </c>
      <c r="O284" s="33" t="s">
        <v>81</v>
      </c>
      <c r="P284" s="34">
        <v>3</v>
      </c>
      <c r="Q284" s="34">
        <v>2</v>
      </c>
      <c r="R284" s="34">
        <v>1</v>
      </c>
      <c r="S284" s="34">
        <v>1</v>
      </c>
      <c r="T284" s="5">
        <v>4</v>
      </c>
      <c r="U284" s="5">
        <v>3</v>
      </c>
      <c r="V284" s="5">
        <v>2</v>
      </c>
      <c r="W284" s="5">
        <v>4</v>
      </c>
      <c r="X284" s="5">
        <v>1</v>
      </c>
    </row>
    <row r="285" spans="1:24" ht="18.75" customHeight="1" x14ac:dyDescent="0.25">
      <c r="A285" t="s">
        <v>42</v>
      </c>
      <c r="B285" t="s">
        <v>43</v>
      </c>
      <c r="C285" t="s">
        <v>73</v>
      </c>
      <c r="D285" t="s">
        <v>78</v>
      </c>
      <c r="E285" s="32">
        <v>45738</v>
      </c>
      <c r="F285" s="5">
        <v>22</v>
      </c>
      <c r="G285" s="5">
        <v>3</v>
      </c>
      <c r="H285" s="5">
        <v>2025</v>
      </c>
      <c r="I285" s="5">
        <v>6</v>
      </c>
      <c r="J285" s="5">
        <v>0</v>
      </c>
      <c r="K285">
        <v>66</v>
      </c>
      <c r="L285">
        <v>40</v>
      </c>
      <c r="M285" s="33" t="s">
        <v>77</v>
      </c>
      <c r="N285" s="33" t="s">
        <v>81</v>
      </c>
      <c r="O285" s="33" t="s">
        <v>81</v>
      </c>
      <c r="P285" s="34">
        <v>2</v>
      </c>
      <c r="Q285" s="34">
        <v>2</v>
      </c>
      <c r="R285" s="34">
        <v>1</v>
      </c>
      <c r="S285" s="34">
        <v>1</v>
      </c>
      <c r="T285" s="5">
        <v>3</v>
      </c>
      <c r="U285" s="5">
        <v>3</v>
      </c>
      <c r="V285" s="5">
        <v>3</v>
      </c>
      <c r="W285" s="5">
        <v>2</v>
      </c>
      <c r="X285" s="5">
        <v>1</v>
      </c>
    </row>
    <row r="286" spans="1:24" ht="18.75" customHeight="1" x14ac:dyDescent="0.25">
      <c r="A286" t="s">
        <v>44</v>
      </c>
      <c r="B286" t="s">
        <v>45</v>
      </c>
      <c r="C286" t="s">
        <v>74</v>
      </c>
      <c r="D286" t="s">
        <v>80</v>
      </c>
      <c r="E286" s="32">
        <v>45738</v>
      </c>
      <c r="F286" s="5">
        <v>22</v>
      </c>
      <c r="G286" s="5">
        <v>3</v>
      </c>
      <c r="H286" s="5">
        <v>2025</v>
      </c>
      <c r="I286" s="5">
        <v>1</v>
      </c>
      <c r="J286" s="5">
        <v>0</v>
      </c>
      <c r="K286">
        <v>13</v>
      </c>
      <c r="L286">
        <v>7</v>
      </c>
      <c r="M286" s="33" t="s">
        <v>77</v>
      </c>
      <c r="N286" s="33" t="s">
        <v>81</v>
      </c>
      <c r="O286" s="33" t="s">
        <v>81</v>
      </c>
      <c r="P286" s="34">
        <v>0</v>
      </c>
      <c r="Q286" s="34">
        <v>1</v>
      </c>
      <c r="R286" s="34">
        <v>0</v>
      </c>
      <c r="S286" s="34">
        <v>0</v>
      </c>
      <c r="T286" s="5">
        <v>1</v>
      </c>
      <c r="U286" s="5">
        <v>0</v>
      </c>
      <c r="V286" s="5">
        <v>0</v>
      </c>
      <c r="W286" s="5">
        <v>1</v>
      </c>
      <c r="X286" s="5">
        <v>0</v>
      </c>
    </row>
    <row r="287" spans="1:24" ht="18.75" customHeight="1" x14ac:dyDescent="0.25">
      <c r="A287" t="s">
        <v>46</v>
      </c>
      <c r="B287" t="s">
        <v>47</v>
      </c>
      <c r="C287" t="s">
        <v>73</v>
      </c>
      <c r="D287" t="s">
        <v>76</v>
      </c>
      <c r="E287" s="32">
        <v>45738</v>
      </c>
      <c r="F287" s="5">
        <v>22</v>
      </c>
      <c r="G287" s="5">
        <v>3</v>
      </c>
      <c r="H287" s="5">
        <v>2025</v>
      </c>
      <c r="I287" s="5">
        <v>7</v>
      </c>
      <c r="J287" s="5">
        <v>1</v>
      </c>
      <c r="K287">
        <v>200</v>
      </c>
      <c r="L287">
        <v>104</v>
      </c>
      <c r="M287" s="33" t="s">
        <v>77</v>
      </c>
      <c r="N287" s="33" t="s">
        <v>81</v>
      </c>
      <c r="O287" s="33" t="s">
        <v>81</v>
      </c>
      <c r="P287" s="34">
        <v>3</v>
      </c>
      <c r="Q287" s="34">
        <v>2</v>
      </c>
      <c r="R287" s="34">
        <v>1</v>
      </c>
      <c r="S287" s="34">
        <v>1</v>
      </c>
      <c r="T287" s="5">
        <v>3</v>
      </c>
      <c r="U287" s="5">
        <v>4</v>
      </c>
      <c r="V287" s="5">
        <v>3</v>
      </c>
      <c r="W287" s="5">
        <v>3</v>
      </c>
      <c r="X287" s="5">
        <v>1</v>
      </c>
    </row>
    <row r="288" spans="1:24" ht="18.75" customHeight="1" x14ac:dyDescent="0.25">
      <c r="A288" t="s">
        <v>22</v>
      </c>
      <c r="B288" t="s">
        <v>23</v>
      </c>
      <c r="C288" t="s">
        <v>75</v>
      </c>
      <c r="D288" t="s">
        <v>78</v>
      </c>
      <c r="E288" s="32">
        <v>45739</v>
      </c>
      <c r="F288" s="5">
        <v>23</v>
      </c>
      <c r="G288" s="5">
        <v>3</v>
      </c>
      <c r="H288" s="5">
        <v>2025</v>
      </c>
      <c r="I288" s="5">
        <v>8</v>
      </c>
      <c r="J288" s="5">
        <v>0</v>
      </c>
      <c r="K288">
        <v>65</v>
      </c>
      <c r="L288">
        <v>65</v>
      </c>
      <c r="M288" s="33" t="s">
        <v>77</v>
      </c>
      <c r="N288" s="33" t="s">
        <v>81</v>
      </c>
      <c r="O288" s="33" t="s">
        <v>81</v>
      </c>
      <c r="P288" s="34">
        <v>3</v>
      </c>
      <c r="Q288" s="34">
        <v>1</v>
      </c>
      <c r="R288" s="34">
        <v>2</v>
      </c>
      <c r="S288" s="34">
        <v>2</v>
      </c>
      <c r="T288" s="5">
        <v>3</v>
      </c>
      <c r="U288" s="5">
        <v>5</v>
      </c>
      <c r="V288" s="5">
        <v>3</v>
      </c>
      <c r="W288" s="5">
        <v>4</v>
      </c>
      <c r="X288" s="5">
        <v>1</v>
      </c>
    </row>
    <row r="289" spans="1:24" ht="18.75" customHeight="1" x14ac:dyDescent="0.25">
      <c r="A289" t="s">
        <v>24</v>
      </c>
      <c r="B289" t="s">
        <v>25</v>
      </c>
      <c r="C289" t="s">
        <v>74</v>
      </c>
      <c r="D289" t="s">
        <v>78</v>
      </c>
      <c r="E289" s="32">
        <v>45739</v>
      </c>
      <c r="F289" s="5">
        <v>23</v>
      </c>
      <c r="G289" s="5">
        <v>3</v>
      </c>
      <c r="H289" s="5">
        <v>2025</v>
      </c>
      <c r="I289" s="5">
        <v>4</v>
      </c>
      <c r="J289" s="5">
        <v>0</v>
      </c>
      <c r="K289">
        <v>154</v>
      </c>
      <c r="L289">
        <v>105</v>
      </c>
      <c r="M289" s="33" t="s">
        <v>77</v>
      </c>
      <c r="N289" s="33" t="s">
        <v>81</v>
      </c>
      <c r="O289" s="33" t="s">
        <v>81</v>
      </c>
      <c r="P289" s="34">
        <v>2</v>
      </c>
      <c r="Q289" s="34">
        <v>0</v>
      </c>
      <c r="R289" s="34">
        <v>1</v>
      </c>
      <c r="S289" s="34">
        <v>1</v>
      </c>
      <c r="T289" s="5">
        <v>2</v>
      </c>
      <c r="U289" s="5">
        <v>2</v>
      </c>
      <c r="V289" s="5">
        <v>1</v>
      </c>
      <c r="W289" s="5">
        <v>2</v>
      </c>
      <c r="X289" s="5">
        <v>1</v>
      </c>
    </row>
    <row r="290" spans="1:24" ht="18.75" customHeight="1" x14ac:dyDescent="0.25">
      <c r="A290" t="s">
        <v>26</v>
      </c>
      <c r="B290" t="s">
        <v>27</v>
      </c>
      <c r="C290" t="s">
        <v>73</v>
      </c>
      <c r="D290" t="s">
        <v>78</v>
      </c>
      <c r="E290" s="32">
        <v>45739</v>
      </c>
      <c r="F290" s="5">
        <v>23</v>
      </c>
      <c r="G290" s="5">
        <v>3</v>
      </c>
      <c r="H290" s="5">
        <v>2025</v>
      </c>
      <c r="I290" s="5">
        <v>4</v>
      </c>
      <c r="J290" s="5">
        <v>1</v>
      </c>
      <c r="K290">
        <v>119</v>
      </c>
      <c r="L290">
        <v>69</v>
      </c>
      <c r="M290" s="33" t="s">
        <v>77</v>
      </c>
      <c r="N290" s="33" t="s">
        <v>81</v>
      </c>
      <c r="O290" s="33" t="s">
        <v>81</v>
      </c>
      <c r="P290" s="34">
        <v>1</v>
      </c>
      <c r="Q290" s="34">
        <v>1</v>
      </c>
      <c r="R290" s="34">
        <v>1</v>
      </c>
      <c r="S290" s="34">
        <v>1</v>
      </c>
      <c r="T290" s="5">
        <v>3</v>
      </c>
      <c r="U290" s="5">
        <v>1</v>
      </c>
      <c r="V290" s="5">
        <v>1</v>
      </c>
      <c r="W290" s="5">
        <v>3</v>
      </c>
      <c r="X290" s="5">
        <v>0</v>
      </c>
    </row>
    <row r="291" spans="1:24" ht="18.75" customHeight="1" x14ac:dyDescent="0.25">
      <c r="A291" t="s">
        <v>28</v>
      </c>
      <c r="B291" t="s">
        <v>29</v>
      </c>
      <c r="C291" t="s">
        <v>75</v>
      </c>
      <c r="D291" t="s">
        <v>76</v>
      </c>
      <c r="E291" s="32">
        <v>45739</v>
      </c>
      <c r="F291" s="5">
        <v>23</v>
      </c>
      <c r="G291" s="5">
        <v>3</v>
      </c>
      <c r="H291" s="5">
        <v>2025</v>
      </c>
      <c r="I291" s="5">
        <v>7</v>
      </c>
      <c r="J291" s="5">
        <v>2</v>
      </c>
      <c r="K291">
        <v>151</v>
      </c>
      <c r="L291">
        <v>79</v>
      </c>
      <c r="M291" s="33" t="s">
        <v>77</v>
      </c>
      <c r="N291" s="33" t="s">
        <v>81</v>
      </c>
      <c r="O291" s="33" t="s">
        <v>81</v>
      </c>
      <c r="P291" s="34">
        <v>3</v>
      </c>
      <c r="Q291" s="34">
        <v>2</v>
      </c>
      <c r="R291" s="34">
        <v>1</v>
      </c>
      <c r="S291" s="34">
        <v>1</v>
      </c>
      <c r="T291" s="5">
        <v>4</v>
      </c>
      <c r="U291" s="5">
        <v>3</v>
      </c>
      <c r="V291" s="5">
        <v>2</v>
      </c>
      <c r="W291" s="5">
        <v>4</v>
      </c>
      <c r="X291" s="5">
        <v>1</v>
      </c>
    </row>
    <row r="292" spans="1:24" ht="18.75" customHeight="1" x14ac:dyDescent="0.25">
      <c r="A292" t="s">
        <v>30</v>
      </c>
      <c r="B292" t="s">
        <v>31</v>
      </c>
      <c r="C292" t="s">
        <v>74</v>
      </c>
      <c r="D292" t="s">
        <v>79</v>
      </c>
      <c r="E292" s="32">
        <v>45739</v>
      </c>
      <c r="F292" s="5">
        <v>23</v>
      </c>
      <c r="G292" s="5">
        <v>3</v>
      </c>
      <c r="H292" s="5">
        <v>2025</v>
      </c>
      <c r="I292" s="5">
        <v>7</v>
      </c>
      <c r="J292" s="5">
        <v>2</v>
      </c>
      <c r="K292">
        <v>127</v>
      </c>
      <c r="L292">
        <v>98</v>
      </c>
      <c r="M292" s="33" t="s">
        <v>77</v>
      </c>
      <c r="N292" s="33" t="s">
        <v>81</v>
      </c>
      <c r="O292" s="33" t="s">
        <v>81</v>
      </c>
      <c r="P292" s="34">
        <v>3</v>
      </c>
      <c r="Q292" s="34">
        <v>2</v>
      </c>
      <c r="R292" s="34">
        <v>1</v>
      </c>
      <c r="S292" s="34">
        <v>1</v>
      </c>
      <c r="T292" s="5">
        <v>4</v>
      </c>
      <c r="U292" s="5">
        <v>3</v>
      </c>
      <c r="V292" s="5">
        <v>2</v>
      </c>
      <c r="W292" s="5">
        <v>4</v>
      </c>
      <c r="X292" s="5">
        <v>1</v>
      </c>
    </row>
    <row r="293" spans="1:24" ht="18.75" customHeight="1" x14ac:dyDescent="0.25">
      <c r="A293" t="s">
        <v>32</v>
      </c>
      <c r="B293" t="s">
        <v>33</v>
      </c>
      <c r="C293" t="s">
        <v>73</v>
      </c>
      <c r="D293" t="s">
        <v>78</v>
      </c>
      <c r="E293" s="32">
        <v>45739</v>
      </c>
      <c r="F293" s="5">
        <v>23</v>
      </c>
      <c r="G293" s="5">
        <v>3</v>
      </c>
      <c r="H293" s="5">
        <v>2025</v>
      </c>
      <c r="I293" s="5">
        <v>10</v>
      </c>
      <c r="J293" s="5">
        <v>2</v>
      </c>
      <c r="K293">
        <v>119</v>
      </c>
      <c r="L293">
        <v>100</v>
      </c>
      <c r="M293" s="33" t="s">
        <v>77</v>
      </c>
      <c r="N293" s="33" t="s">
        <v>81</v>
      </c>
      <c r="O293" s="33" t="s">
        <v>81</v>
      </c>
      <c r="P293" s="34">
        <v>4</v>
      </c>
      <c r="Q293" s="34">
        <v>2</v>
      </c>
      <c r="R293" s="34">
        <v>2</v>
      </c>
      <c r="S293" s="34">
        <v>2</v>
      </c>
      <c r="T293" s="5">
        <v>4</v>
      </c>
      <c r="U293" s="5">
        <v>6</v>
      </c>
      <c r="V293" s="5">
        <v>4</v>
      </c>
      <c r="W293" s="5">
        <v>5</v>
      </c>
      <c r="X293" s="5">
        <v>1</v>
      </c>
    </row>
    <row r="294" spans="1:24" ht="18.75" customHeight="1" x14ac:dyDescent="0.25">
      <c r="A294" t="s">
        <v>34</v>
      </c>
      <c r="B294" t="s">
        <v>35</v>
      </c>
      <c r="C294" t="s">
        <v>74</v>
      </c>
      <c r="D294" t="s">
        <v>79</v>
      </c>
      <c r="E294" s="32">
        <v>45739</v>
      </c>
      <c r="F294" s="5">
        <v>23</v>
      </c>
      <c r="G294" s="5">
        <v>3</v>
      </c>
      <c r="H294" s="5">
        <v>2025</v>
      </c>
      <c r="I294" s="5">
        <v>4</v>
      </c>
      <c r="J294" s="5">
        <v>0</v>
      </c>
      <c r="K294">
        <v>43</v>
      </c>
      <c r="L294">
        <v>27</v>
      </c>
      <c r="M294" s="33" t="s">
        <v>77</v>
      </c>
      <c r="N294" s="33" t="s">
        <v>81</v>
      </c>
      <c r="O294" s="33" t="s">
        <v>81</v>
      </c>
      <c r="P294" s="34">
        <v>2</v>
      </c>
      <c r="Q294" s="34">
        <v>0</v>
      </c>
      <c r="R294" s="34">
        <v>1</v>
      </c>
      <c r="S294" s="34">
        <v>1</v>
      </c>
      <c r="T294" s="5">
        <v>2</v>
      </c>
      <c r="U294" s="5">
        <v>2</v>
      </c>
      <c r="V294" s="5">
        <v>1</v>
      </c>
      <c r="W294" s="5">
        <v>3</v>
      </c>
      <c r="X294" s="5">
        <v>0</v>
      </c>
    </row>
    <row r="295" spans="1:24" ht="18.75" customHeight="1" x14ac:dyDescent="0.25">
      <c r="A295" t="s">
        <v>36</v>
      </c>
      <c r="B295" t="s">
        <v>37</v>
      </c>
      <c r="C295" t="s">
        <v>74</v>
      </c>
      <c r="D295" t="s">
        <v>79</v>
      </c>
      <c r="E295" s="32">
        <v>45739</v>
      </c>
      <c r="F295" s="5">
        <v>23</v>
      </c>
      <c r="G295" s="5">
        <v>3</v>
      </c>
      <c r="H295" s="5">
        <v>2025</v>
      </c>
      <c r="I295" s="5">
        <v>3</v>
      </c>
      <c r="J295" s="5">
        <v>2</v>
      </c>
      <c r="K295">
        <v>187</v>
      </c>
      <c r="L295">
        <v>179</v>
      </c>
      <c r="M295" s="33" t="s">
        <v>77</v>
      </c>
      <c r="N295" s="33" t="s">
        <v>81</v>
      </c>
      <c r="O295" s="33" t="s">
        <v>81</v>
      </c>
      <c r="P295" s="34">
        <v>1</v>
      </c>
      <c r="Q295" s="34">
        <v>1</v>
      </c>
      <c r="R295" s="34">
        <v>1</v>
      </c>
      <c r="S295" s="34">
        <v>0</v>
      </c>
      <c r="T295" s="5">
        <v>1</v>
      </c>
      <c r="U295" s="5">
        <v>2</v>
      </c>
      <c r="V295" s="5">
        <v>1</v>
      </c>
      <c r="W295" s="5">
        <v>2</v>
      </c>
      <c r="X295" s="5">
        <v>0</v>
      </c>
    </row>
    <row r="296" spans="1:24" ht="18.75" customHeight="1" x14ac:dyDescent="0.25">
      <c r="A296" t="s">
        <v>38</v>
      </c>
      <c r="B296" t="s">
        <v>82</v>
      </c>
      <c r="C296" t="s">
        <v>74</v>
      </c>
      <c r="D296" t="s">
        <v>80</v>
      </c>
      <c r="E296" s="32">
        <v>45739</v>
      </c>
      <c r="F296" s="5">
        <v>23</v>
      </c>
      <c r="G296" s="5">
        <v>3</v>
      </c>
      <c r="H296" s="5">
        <v>2025</v>
      </c>
      <c r="I296" s="5">
        <v>6</v>
      </c>
      <c r="J296" s="5">
        <v>1</v>
      </c>
      <c r="K296">
        <v>199</v>
      </c>
      <c r="L296">
        <v>158</v>
      </c>
      <c r="M296" s="33" t="s">
        <v>77</v>
      </c>
      <c r="N296" s="33" t="s">
        <v>81</v>
      </c>
      <c r="O296" s="33" t="s">
        <v>81</v>
      </c>
      <c r="P296" s="34">
        <v>2</v>
      </c>
      <c r="Q296" s="34">
        <v>2</v>
      </c>
      <c r="R296" s="34">
        <v>1</v>
      </c>
      <c r="S296" s="34">
        <v>1</v>
      </c>
      <c r="T296" s="5">
        <v>3</v>
      </c>
      <c r="U296" s="5">
        <v>3</v>
      </c>
      <c r="V296" s="5">
        <v>2</v>
      </c>
      <c r="W296" s="5">
        <v>3</v>
      </c>
      <c r="X296" s="5">
        <v>1</v>
      </c>
    </row>
    <row r="297" spans="1:24" ht="18.75" customHeight="1" x14ac:dyDescent="0.25">
      <c r="A297" t="s">
        <v>40</v>
      </c>
      <c r="B297" t="s">
        <v>41</v>
      </c>
      <c r="C297" t="s">
        <v>74</v>
      </c>
      <c r="D297" t="s">
        <v>80</v>
      </c>
      <c r="E297" s="32">
        <v>45739</v>
      </c>
      <c r="F297" s="5">
        <v>23</v>
      </c>
      <c r="G297" s="5">
        <v>3</v>
      </c>
      <c r="H297" s="5">
        <v>2025</v>
      </c>
      <c r="I297" s="5">
        <v>2</v>
      </c>
      <c r="J297" s="5">
        <v>2</v>
      </c>
      <c r="K297">
        <v>49</v>
      </c>
      <c r="L297">
        <v>48</v>
      </c>
      <c r="M297" s="33" t="s">
        <v>77</v>
      </c>
      <c r="N297" s="33" t="s">
        <v>81</v>
      </c>
      <c r="O297" s="33" t="s">
        <v>81</v>
      </c>
      <c r="P297" s="34">
        <v>1</v>
      </c>
      <c r="Q297" s="34">
        <v>1</v>
      </c>
      <c r="R297" s="34">
        <v>0</v>
      </c>
      <c r="S297" s="34">
        <v>0</v>
      </c>
      <c r="T297" s="5">
        <v>1</v>
      </c>
      <c r="U297" s="5">
        <v>1</v>
      </c>
      <c r="V297" s="5">
        <v>1</v>
      </c>
      <c r="W297" s="5">
        <v>1</v>
      </c>
      <c r="X297" s="5">
        <v>0</v>
      </c>
    </row>
    <row r="298" spans="1:24" ht="18.75" customHeight="1" x14ac:dyDescent="0.25">
      <c r="A298" t="s">
        <v>42</v>
      </c>
      <c r="B298" t="s">
        <v>43</v>
      </c>
      <c r="C298" t="s">
        <v>73</v>
      </c>
      <c r="D298" t="s">
        <v>78</v>
      </c>
      <c r="E298" s="32">
        <v>45739</v>
      </c>
      <c r="F298" s="5">
        <v>23</v>
      </c>
      <c r="G298" s="5">
        <v>3</v>
      </c>
      <c r="H298" s="5">
        <v>2025</v>
      </c>
      <c r="I298" s="5">
        <v>7</v>
      </c>
      <c r="J298" s="5">
        <v>1</v>
      </c>
      <c r="K298">
        <v>193</v>
      </c>
      <c r="L298">
        <v>141</v>
      </c>
      <c r="M298" s="33" t="s">
        <v>77</v>
      </c>
      <c r="N298" s="33" t="s">
        <v>81</v>
      </c>
      <c r="O298" s="33" t="s">
        <v>81</v>
      </c>
      <c r="P298" s="34">
        <v>3</v>
      </c>
      <c r="Q298" s="34">
        <v>2</v>
      </c>
      <c r="R298" s="34">
        <v>1</v>
      </c>
      <c r="S298" s="34">
        <v>1</v>
      </c>
      <c r="T298" s="5">
        <v>4</v>
      </c>
      <c r="U298" s="5">
        <v>3</v>
      </c>
      <c r="V298" s="5">
        <v>2</v>
      </c>
      <c r="W298" s="5">
        <v>4</v>
      </c>
      <c r="X298" s="5">
        <v>1</v>
      </c>
    </row>
    <row r="299" spans="1:24" ht="18.75" customHeight="1" x14ac:dyDescent="0.25">
      <c r="A299" t="s">
        <v>44</v>
      </c>
      <c r="B299" t="s">
        <v>45</v>
      </c>
      <c r="C299" t="s">
        <v>74</v>
      </c>
      <c r="D299" t="s">
        <v>80</v>
      </c>
      <c r="E299" s="32">
        <v>45739</v>
      </c>
      <c r="F299" s="5">
        <v>23</v>
      </c>
      <c r="G299" s="5">
        <v>3</v>
      </c>
      <c r="H299" s="5">
        <v>2025</v>
      </c>
      <c r="I299" s="5">
        <v>3</v>
      </c>
      <c r="J299" s="5">
        <v>1</v>
      </c>
      <c r="K299">
        <v>186</v>
      </c>
      <c r="L299">
        <v>109</v>
      </c>
      <c r="M299" s="33" t="s">
        <v>77</v>
      </c>
      <c r="N299" s="33" t="s">
        <v>81</v>
      </c>
      <c r="O299" s="33" t="s">
        <v>81</v>
      </c>
      <c r="P299" s="34">
        <v>1</v>
      </c>
      <c r="Q299" s="34">
        <v>0</v>
      </c>
      <c r="R299" s="34">
        <v>1</v>
      </c>
      <c r="S299" s="34">
        <v>1</v>
      </c>
      <c r="T299" s="5">
        <v>2</v>
      </c>
      <c r="U299" s="5">
        <v>1</v>
      </c>
      <c r="V299" s="5">
        <v>1</v>
      </c>
      <c r="W299" s="5">
        <v>2</v>
      </c>
      <c r="X299" s="5">
        <v>0</v>
      </c>
    </row>
    <row r="300" spans="1:24" ht="18.75" customHeight="1" x14ac:dyDescent="0.25">
      <c r="A300" t="s">
        <v>46</v>
      </c>
      <c r="B300" t="s">
        <v>47</v>
      </c>
      <c r="C300" t="s">
        <v>73</v>
      </c>
      <c r="D300" t="s">
        <v>76</v>
      </c>
      <c r="E300" s="32">
        <v>45739</v>
      </c>
      <c r="F300" s="5">
        <v>23</v>
      </c>
      <c r="G300" s="5">
        <v>3</v>
      </c>
      <c r="H300" s="5">
        <v>2025</v>
      </c>
      <c r="I300" s="5">
        <v>3</v>
      </c>
      <c r="J300" s="5">
        <v>2</v>
      </c>
      <c r="K300">
        <v>186</v>
      </c>
      <c r="L300">
        <v>180</v>
      </c>
      <c r="M300" s="33" t="s">
        <v>77</v>
      </c>
      <c r="N300" s="33" t="s">
        <v>81</v>
      </c>
      <c r="O300" s="33" t="s">
        <v>81</v>
      </c>
      <c r="P300" s="34">
        <v>1</v>
      </c>
      <c r="Q300" s="34">
        <v>0</v>
      </c>
      <c r="R300" s="34">
        <v>1</v>
      </c>
      <c r="S300" s="34">
        <v>1</v>
      </c>
      <c r="T300" s="5">
        <v>2</v>
      </c>
      <c r="U300" s="5">
        <v>1</v>
      </c>
      <c r="V300" s="5">
        <v>1</v>
      </c>
      <c r="W300" s="5">
        <v>2</v>
      </c>
      <c r="X300" s="5">
        <v>0</v>
      </c>
    </row>
    <row r="301" spans="1:24" ht="18.75" customHeight="1" x14ac:dyDescent="0.25">
      <c r="A301" s="35" t="s">
        <v>22</v>
      </c>
      <c r="B301" s="35" t="s">
        <v>23</v>
      </c>
      <c r="C301" t="s">
        <v>75</v>
      </c>
      <c r="D301" t="s">
        <v>78</v>
      </c>
      <c r="E301" s="32">
        <v>45740</v>
      </c>
      <c r="F301" s="5">
        <v>24</v>
      </c>
      <c r="G301" s="5">
        <v>3</v>
      </c>
      <c r="H301" s="5">
        <v>2025</v>
      </c>
      <c r="I301" s="5">
        <v>5</v>
      </c>
      <c r="J301" s="5">
        <v>0</v>
      </c>
      <c r="K301">
        <v>86</v>
      </c>
      <c r="L301">
        <v>73</v>
      </c>
      <c r="M301" s="33" t="s">
        <v>81</v>
      </c>
      <c r="N301" s="33" t="s">
        <v>81</v>
      </c>
      <c r="O301" s="33" t="s">
        <v>81</v>
      </c>
      <c r="P301" s="34">
        <v>2</v>
      </c>
      <c r="Q301" s="34">
        <v>1</v>
      </c>
      <c r="R301" s="34">
        <v>1</v>
      </c>
      <c r="S301" s="34">
        <v>1</v>
      </c>
      <c r="T301" s="5">
        <v>3</v>
      </c>
      <c r="U301" s="5">
        <v>2</v>
      </c>
      <c r="V301" s="5">
        <v>2</v>
      </c>
      <c r="W301" s="5">
        <v>2</v>
      </c>
      <c r="X301" s="5">
        <v>1</v>
      </c>
    </row>
    <row r="302" spans="1:24" ht="18.75" customHeight="1" x14ac:dyDescent="0.25">
      <c r="A302" t="s">
        <v>24</v>
      </c>
      <c r="B302" t="s">
        <v>25</v>
      </c>
      <c r="C302" t="s">
        <v>74</v>
      </c>
      <c r="D302" t="s">
        <v>78</v>
      </c>
      <c r="E302" s="32">
        <v>45740</v>
      </c>
      <c r="F302" s="5">
        <v>24</v>
      </c>
      <c r="G302" s="5">
        <v>3</v>
      </c>
      <c r="H302" s="5">
        <v>2025</v>
      </c>
      <c r="I302" s="5">
        <v>8</v>
      </c>
      <c r="J302" s="5">
        <v>1</v>
      </c>
      <c r="K302">
        <v>190</v>
      </c>
      <c r="L302">
        <v>165</v>
      </c>
      <c r="M302" s="33" t="s">
        <v>81</v>
      </c>
      <c r="N302" s="33" t="s">
        <v>81</v>
      </c>
      <c r="O302" s="33" t="s">
        <v>81</v>
      </c>
      <c r="P302" s="34">
        <v>4</v>
      </c>
      <c r="Q302" s="34">
        <v>0</v>
      </c>
      <c r="R302" s="34">
        <v>2</v>
      </c>
      <c r="S302" s="34">
        <v>2</v>
      </c>
      <c r="T302" s="5">
        <v>4</v>
      </c>
      <c r="U302" s="5">
        <v>4</v>
      </c>
      <c r="V302" s="5">
        <v>4</v>
      </c>
      <c r="W302" s="5">
        <v>4</v>
      </c>
      <c r="X302" s="5">
        <v>0</v>
      </c>
    </row>
    <row r="303" spans="1:24" ht="18.75" customHeight="1" x14ac:dyDescent="0.25">
      <c r="A303" t="s">
        <v>26</v>
      </c>
      <c r="B303" t="s">
        <v>27</v>
      </c>
      <c r="C303" t="s">
        <v>73</v>
      </c>
      <c r="D303" t="s">
        <v>78</v>
      </c>
      <c r="E303" s="32">
        <v>45740</v>
      </c>
      <c r="F303" s="5">
        <v>24</v>
      </c>
      <c r="G303" s="5">
        <v>3</v>
      </c>
      <c r="H303" s="5">
        <v>2025</v>
      </c>
      <c r="I303" s="5">
        <v>5</v>
      </c>
      <c r="J303" s="5">
        <v>0</v>
      </c>
      <c r="K303">
        <v>137</v>
      </c>
      <c r="L303">
        <v>69</v>
      </c>
      <c r="M303" s="33" t="s">
        <v>81</v>
      </c>
      <c r="N303" s="33" t="s">
        <v>81</v>
      </c>
      <c r="O303" s="33" t="s">
        <v>81</v>
      </c>
      <c r="P303" s="34">
        <v>2</v>
      </c>
      <c r="Q303" s="34">
        <v>1</v>
      </c>
      <c r="R303" s="34">
        <v>1</v>
      </c>
      <c r="S303" s="34">
        <v>1</v>
      </c>
      <c r="T303" s="5">
        <v>3</v>
      </c>
      <c r="U303" s="5">
        <v>2</v>
      </c>
      <c r="V303" s="5">
        <v>2</v>
      </c>
      <c r="W303" s="5">
        <v>3</v>
      </c>
      <c r="X303" s="5">
        <v>0</v>
      </c>
    </row>
    <row r="304" spans="1:24" ht="18.75" customHeight="1" x14ac:dyDescent="0.25">
      <c r="A304" t="s">
        <v>28</v>
      </c>
      <c r="B304" t="s">
        <v>29</v>
      </c>
      <c r="C304" t="s">
        <v>75</v>
      </c>
      <c r="D304" t="s">
        <v>76</v>
      </c>
      <c r="E304" s="32">
        <v>45740</v>
      </c>
      <c r="F304" s="5">
        <v>24</v>
      </c>
      <c r="G304" s="5">
        <v>3</v>
      </c>
      <c r="H304" s="5">
        <v>2025</v>
      </c>
      <c r="I304" s="5">
        <v>5</v>
      </c>
      <c r="J304" s="5">
        <v>1</v>
      </c>
      <c r="K304">
        <v>47</v>
      </c>
      <c r="L304">
        <v>41</v>
      </c>
      <c r="M304" s="33" t="s">
        <v>81</v>
      </c>
      <c r="N304" s="33" t="s">
        <v>81</v>
      </c>
      <c r="O304" s="33" t="s">
        <v>81</v>
      </c>
      <c r="P304" s="34">
        <v>2</v>
      </c>
      <c r="Q304" s="34">
        <v>1</v>
      </c>
      <c r="R304" s="34">
        <v>1</v>
      </c>
      <c r="S304" s="34">
        <v>1</v>
      </c>
      <c r="T304" s="5">
        <v>2</v>
      </c>
      <c r="U304" s="5">
        <v>3</v>
      </c>
      <c r="V304" s="5">
        <v>1</v>
      </c>
      <c r="W304" s="5">
        <v>4</v>
      </c>
      <c r="X304" s="5">
        <v>0</v>
      </c>
    </row>
    <row r="305" spans="1:24" ht="18.75" customHeight="1" x14ac:dyDescent="0.25">
      <c r="A305" t="s">
        <v>30</v>
      </c>
      <c r="B305" t="s">
        <v>31</v>
      </c>
      <c r="C305" t="s">
        <v>74</v>
      </c>
      <c r="D305" t="s">
        <v>79</v>
      </c>
      <c r="E305" s="32">
        <v>45740</v>
      </c>
      <c r="F305" s="5">
        <v>24</v>
      </c>
      <c r="G305" s="5">
        <v>3</v>
      </c>
      <c r="H305" s="5">
        <v>2025</v>
      </c>
      <c r="I305" s="5">
        <v>6</v>
      </c>
      <c r="J305" s="5">
        <v>2</v>
      </c>
      <c r="K305">
        <v>28</v>
      </c>
      <c r="L305">
        <v>18</v>
      </c>
      <c r="M305" s="33" t="s">
        <v>81</v>
      </c>
      <c r="N305" s="33" t="s">
        <v>81</v>
      </c>
      <c r="O305" s="33" t="s">
        <v>81</v>
      </c>
      <c r="P305" s="34">
        <v>2</v>
      </c>
      <c r="Q305" s="34">
        <v>2</v>
      </c>
      <c r="R305" s="34">
        <v>1</v>
      </c>
      <c r="S305" s="34">
        <v>1</v>
      </c>
      <c r="T305" s="5">
        <v>3</v>
      </c>
      <c r="U305" s="5">
        <v>3</v>
      </c>
      <c r="V305" s="5">
        <v>2</v>
      </c>
      <c r="W305" s="5">
        <v>4</v>
      </c>
      <c r="X305" s="5">
        <v>0</v>
      </c>
    </row>
    <row r="306" spans="1:24" ht="18.75" customHeight="1" x14ac:dyDescent="0.25">
      <c r="A306" t="s">
        <v>32</v>
      </c>
      <c r="B306" t="s">
        <v>33</v>
      </c>
      <c r="C306" t="s">
        <v>73</v>
      </c>
      <c r="D306" t="s">
        <v>78</v>
      </c>
      <c r="E306" s="32">
        <v>45740</v>
      </c>
      <c r="F306" s="5">
        <v>24</v>
      </c>
      <c r="G306" s="5">
        <v>3</v>
      </c>
      <c r="H306" s="5">
        <v>2025</v>
      </c>
      <c r="I306" s="5">
        <v>6</v>
      </c>
      <c r="J306" s="5">
        <v>1</v>
      </c>
      <c r="K306">
        <v>157</v>
      </c>
      <c r="L306">
        <v>119</v>
      </c>
      <c r="M306" s="33" t="s">
        <v>81</v>
      </c>
      <c r="N306" s="33" t="s">
        <v>81</v>
      </c>
      <c r="O306" s="33" t="s">
        <v>81</v>
      </c>
      <c r="P306" s="34">
        <v>2</v>
      </c>
      <c r="Q306" s="34">
        <v>2</v>
      </c>
      <c r="R306" s="34">
        <v>1</v>
      </c>
      <c r="S306" s="34">
        <v>1</v>
      </c>
      <c r="T306" s="5">
        <v>3</v>
      </c>
      <c r="U306" s="5">
        <v>3</v>
      </c>
      <c r="V306" s="5">
        <v>2</v>
      </c>
      <c r="W306" s="5">
        <v>4</v>
      </c>
      <c r="X306" s="5">
        <v>0</v>
      </c>
    </row>
    <row r="307" spans="1:24" ht="18.75" customHeight="1" x14ac:dyDescent="0.25">
      <c r="A307" t="s">
        <v>34</v>
      </c>
      <c r="B307" t="s">
        <v>35</v>
      </c>
      <c r="C307" t="s">
        <v>74</v>
      </c>
      <c r="D307" t="s">
        <v>79</v>
      </c>
      <c r="E307" s="32">
        <v>45740</v>
      </c>
      <c r="F307" s="5">
        <v>24</v>
      </c>
      <c r="G307" s="5">
        <v>3</v>
      </c>
      <c r="H307" s="5">
        <v>2025</v>
      </c>
      <c r="I307" s="5">
        <v>9</v>
      </c>
      <c r="J307" s="5">
        <v>0</v>
      </c>
      <c r="K307">
        <v>42</v>
      </c>
      <c r="L307">
        <v>31</v>
      </c>
      <c r="M307" s="33" t="s">
        <v>81</v>
      </c>
      <c r="N307" s="33" t="s">
        <v>81</v>
      </c>
      <c r="O307" s="33" t="s">
        <v>81</v>
      </c>
      <c r="P307" s="34">
        <v>3</v>
      </c>
      <c r="Q307" s="34">
        <v>2</v>
      </c>
      <c r="R307" s="34">
        <v>2</v>
      </c>
      <c r="S307" s="34">
        <v>2</v>
      </c>
      <c r="T307" s="5">
        <v>4</v>
      </c>
      <c r="U307" s="5">
        <v>5</v>
      </c>
      <c r="V307" s="5">
        <v>3</v>
      </c>
      <c r="W307" s="5">
        <v>5</v>
      </c>
      <c r="X307" s="5">
        <v>1</v>
      </c>
    </row>
    <row r="308" spans="1:24" ht="18.75" customHeight="1" x14ac:dyDescent="0.25">
      <c r="A308" t="s">
        <v>36</v>
      </c>
      <c r="B308" t="s">
        <v>37</v>
      </c>
      <c r="C308" t="s">
        <v>74</v>
      </c>
      <c r="D308" t="s">
        <v>79</v>
      </c>
      <c r="E308" s="32">
        <v>45740</v>
      </c>
      <c r="F308" s="5">
        <v>24</v>
      </c>
      <c r="G308" s="5">
        <v>3</v>
      </c>
      <c r="H308" s="5">
        <v>2025</v>
      </c>
      <c r="I308" s="5">
        <v>3</v>
      </c>
      <c r="J308" s="5">
        <v>1</v>
      </c>
      <c r="K308">
        <v>161</v>
      </c>
      <c r="L308">
        <v>135</v>
      </c>
      <c r="M308" s="33" t="s">
        <v>81</v>
      </c>
      <c r="N308" s="33" t="s">
        <v>81</v>
      </c>
      <c r="O308" s="33" t="s">
        <v>81</v>
      </c>
      <c r="P308" s="34">
        <v>1</v>
      </c>
      <c r="Q308" s="34">
        <v>0</v>
      </c>
      <c r="R308" s="34">
        <v>1</v>
      </c>
      <c r="S308" s="34">
        <v>1</v>
      </c>
      <c r="T308" s="5">
        <v>2</v>
      </c>
      <c r="U308" s="5">
        <v>1</v>
      </c>
      <c r="V308" s="5">
        <v>1</v>
      </c>
      <c r="W308" s="5">
        <v>2</v>
      </c>
      <c r="X308" s="5">
        <v>0</v>
      </c>
    </row>
    <row r="309" spans="1:24" ht="18.75" customHeight="1" x14ac:dyDescent="0.25">
      <c r="A309" t="s">
        <v>38</v>
      </c>
      <c r="B309" t="s">
        <v>82</v>
      </c>
      <c r="C309" t="s">
        <v>74</v>
      </c>
      <c r="D309" t="s">
        <v>80</v>
      </c>
      <c r="E309" s="32">
        <v>45740</v>
      </c>
      <c r="F309" s="5">
        <v>24</v>
      </c>
      <c r="G309" s="5">
        <v>3</v>
      </c>
      <c r="H309" s="5">
        <v>2025</v>
      </c>
      <c r="I309" s="5">
        <v>0</v>
      </c>
      <c r="J309" s="5">
        <v>0</v>
      </c>
      <c r="K309">
        <v>169</v>
      </c>
      <c r="L309">
        <v>121</v>
      </c>
      <c r="M309" s="33" t="s">
        <v>81</v>
      </c>
      <c r="N309" s="33" t="s">
        <v>81</v>
      </c>
      <c r="O309" s="33" t="s">
        <v>81</v>
      </c>
      <c r="P309" s="34">
        <v>0</v>
      </c>
      <c r="Q309" s="34">
        <v>0</v>
      </c>
      <c r="R309" s="34">
        <v>0</v>
      </c>
      <c r="S309" s="34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8.75" customHeight="1" x14ac:dyDescent="0.25">
      <c r="A310" t="s">
        <v>40</v>
      </c>
      <c r="B310" t="s">
        <v>41</v>
      </c>
      <c r="C310" t="s">
        <v>74</v>
      </c>
      <c r="D310" t="s">
        <v>80</v>
      </c>
      <c r="E310" s="32">
        <v>45740</v>
      </c>
      <c r="F310" s="5">
        <v>24</v>
      </c>
      <c r="G310" s="5">
        <v>3</v>
      </c>
      <c r="H310" s="5">
        <v>2025</v>
      </c>
      <c r="I310" s="5">
        <v>9</v>
      </c>
      <c r="J310" s="5">
        <v>2</v>
      </c>
      <c r="K310">
        <v>200</v>
      </c>
      <c r="L310">
        <v>189</v>
      </c>
      <c r="M310" s="33" t="s">
        <v>81</v>
      </c>
      <c r="N310" s="33" t="s">
        <v>81</v>
      </c>
      <c r="O310" s="33" t="s">
        <v>81</v>
      </c>
      <c r="P310" s="34">
        <v>4</v>
      </c>
      <c r="Q310" s="34">
        <v>1</v>
      </c>
      <c r="R310" s="34">
        <v>2</v>
      </c>
      <c r="S310" s="34">
        <v>2</v>
      </c>
      <c r="T310" s="5">
        <v>5</v>
      </c>
      <c r="U310" s="5">
        <v>4</v>
      </c>
      <c r="V310" s="5">
        <v>4</v>
      </c>
      <c r="W310" s="5">
        <v>4</v>
      </c>
      <c r="X310" s="5">
        <v>1</v>
      </c>
    </row>
    <row r="311" spans="1:24" ht="18.75" customHeight="1" x14ac:dyDescent="0.25">
      <c r="A311" t="s">
        <v>42</v>
      </c>
      <c r="B311" t="s">
        <v>43</v>
      </c>
      <c r="C311" t="s">
        <v>73</v>
      </c>
      <c r="D311" t="s">
        <v>78</v>
      </c>
      <c r="E311" s="32">
        <v>45740</v>
      </c>
      <c r="F311" s="5">
        <v>24</v>
      </c>
      <c r="G311" s="5">
        <v>3</v>
      </c>
      <c r="H311" s="5">
        <v>2025</v>
      </c>
      <c r="I311" s="5">
        <v>4</v>
      </c>
      <c r="J311" s="5">
        <v>0</v>
      </c>
      <c r="K311">
        <v>109</v>
      </c>
      <c r="L311">
        <v>105</v>
      </c>
      <c r="M311" s="33" t="s">
        <v>81</v>
      </c>
      <c r="N311" s="33" t="s">
        <v>81</v>
      </c>
      <c r="O311" s="33" t="s">
        <v>81</v>
      </c>
      <c r="P311" s="34">
        <v>2</v>
      </c>
      <c r="Q311" s="34">
        <v>0</v>
      </c>
      <c r="R311" s="34">
        <v>1</v>
      </c>
      <c r="S311" s="34">
        <v>1</v>
      </c>
      <c r="T311" s="5">
        <v>2</v>
      </c>
      <c r="U311" s="5">
        <v>2</v>
      </c>
      <c r="V311" s="5">
        <v>2</v>
      </c>
      <c r="W311" s="5">
        <v>1</v>
      </c>
      <c r="X311" s="5">
        <v>1</v>
      </c>
    </row>
    <row r="312" spans="1:24" ht="18.75" customHeight="1" x14ac:dyDescent="0.25">
      <c r="A312" t="s">
        <v>44</v>
      </c>
      <c r="B312" t="s">
        <v>45</v>
      </c>
      <c r="C312" t="s">
        <v>74</v>
      </c>
      <c r="D312" t="s">
        <v>80</v>
      </c>
      <c r="E312" s="32">
        <v>45740</v>
      </c>
      <c r="F312" s="5">
        <v>24</v>
      </c>
      <c r="G312" s="5">
        <v>3</v>
      </c>
      <c r="H312" s="5">
        <v>2025</v>
      </c>
      <c r="I312" s="5">
        <v>4</v>
      </c>
      <c r="J312" s="5">
        <v>0</v>
      </c>
      <c r="K312">
        <v>73</v>
      </c>
      <c r="L312">
        <v>68</v>
      </c>
      <c r="M312" s="33" t="s">
        <v>81</v>
      </c>
      <c r="N312" s="33" t="s">
        <v>81</v>
      </c>
      <c r="O312" s="33" t="s">
        <v>81</v>
      </c>
      <c r="P312" s="34">
        <v>2</v>
      </c>
      <c r="Q312" s="34">
        <v>0</v>
      </c>
      <c r="R312" s="34">
        <v>1</v>
      </c>
      <c r="S312" s="34">
        <v>1</v>
      </c>
      <c r="T312" s="5">
        <v>2</v>
      </c>
      <c r="U312" s="5">
        <v>2</v>
      </c>
      <c r="V312" s="5">
        <v>2</v>
      </c>
      <c r="W312" s="5">
        <v>1</v>
      </c>
      <c r="X312" s="5">
        <v>1</v>
      </c>
    </row>
    <row r="313" spans="1:24" ht="18.75" customHeight="1" x14ac:dyDescent="0.25">
      <c r="A313" t="s">
        <v>46</v>
      </c>
      <c r="B313" t="s">
        <v>47</v>
      </c>
      <c r="C313" t="s">
        <v>73</v>
      </c>
      <c r="D313" t="s">
        <v>76</v>
      </c>
      <c r="E313" s="32">
        <v>45740</v>
      </c>
      <c r="F313" s="5">
        <v>24</v>
      </c>
      <c r="G313" s="5">
        <v>3</v>
      </c>
      <c r="H313" s="5">
        <v>2025</v>
      </c>
      <c r="I313" s="5">
        <v>4</v>
      </c>
      <c r="J313" s="5">
        <v>0</v>
      </c>
      <c r="K313">
        <v>36</v>
      </c>
      <c r="L313">
        <v>36</v>
      </c>
      <c r="M313" s="33" t="s">
        <v>81</v>
      </c>
      <c r="N313" s="33" t="s">
        <v>81</v>
      </c>
      <c r="O313" s="33" t="s">
        <v>81</v>
      </c>
      <c r="P313" s="34">
        <v>2</v>
      </c>
      <c r="Q313" s="34">
        <v>0</v>
      </c>
      <c r="R313" s="34">
        <v>1</v>
      </c>
      <c r="S313" s="34">
        <v>1</v>
      </c>
      <c r="T313" s="5">
        <v>2</v>
      </c>
      <c r="U313" s="5">
        <v>2</v>
      </c>
      <c r="V313" s="5">
        <v>1</v>
      </c>
      <c r="W313" s="5">
        <v>2</v>
      </c>
      <c r="X313" s="5">
        <v>1</v>
      </c>
    </row>
    <row r="314" spans="1:24" ht="18.75" customHeight="1" x14ac:dyDescent="0.25">
      <c r="A314" s="35" t="s">
        <v>22</v>
      </c>
      <c r="B314" s="35" t="s">
        <v>23</v>
      </c>
      <c r="C314" t="s">
        <v>75</v>
      </c>
      <c r="D314" t="s">
        <v>78</v>
      </c>
      <c r="E314" s="32">
        <v>45741</v>
      </c>
      <c r="F314" s="5">
        <v>25</v>
      </c>
      <c r="G314" s="5">
        <v>3</v>
      </c>
      <c r="H314" s="5">
        <v>2025</v>
      </c>
      <c r="I314" s="5">
        <v>6</v>
      </c>
      <c r="J314" s="5">
        <v>2</v>
      </c>
      <c r="K314">
        <v>158</v>
      </c>
      <c r="L314">
        <v>122</v>
      </c>
      <c r="M314" s="33" t="s">
        <v>77</v>
      </c>
      <c r="N314" s="33" t="s">
        <v>77</v>
      </c>
      <c r="O314" s="33" t="s">
        <v>77</v>
      </c>
      <c r="P314" s="34">
        <v>2</v>
      </c>
      <c r="Q314" s="34">
        <v>1</v>
      </c>
      <c r="R314" s="34">
        <v>2</v>
      </c>
      <c r="S314" s="34">
        <v>1</v>
      </c>
      <c r="T314" s="5">
        <v>3</v>
      </c>
      <c r="U314" s="5">
        <v>3</v>
      </c>
      <c r="V314" s="5">
        <v>2</v>
      </c>
      <c r="W314" s="5">
        <v>3</v>
      </c>
      <c r="X314" s="5">
        <v>1</v>
      </c>
    </row>
    <row r="315" spans="1:24" ht="18.75" customHeight="1" x14ac:dyDescent="0.25">
      <c r="A315" t="s">
        <v>24</v>
      </c>
      <c r="B315" t="s">
        <v>25</v>
      </c>
      <c r="C315" t="s">
        <v>74</v>
      </c>
      <c r="D315" t="s">
        <v>78</v>
      </c>
      <c r="E315" s="32">
        <v>45741</v>
      </c>
      <c r="F315" s="5">
        <v>25</v>
      </c>
      <c r="G315" s="5">
        <v>3</v>
      </c>
      <c r="H315" s="5">
        <v>2025</v>
      </c>
      <c r="I315" s="5">
        <v>1</v>
      </c>
      <c r="J315" s="5">
        <v>2</v>
      </c>
      <c r="K315">
        <v>67</v>
      </c>
      <c r="L315">
        <v>65</v>
      </c>
      <c r="M315" s="33" t="s">
        <v>77</v>
      </c>
      <c r="N315" s="33" t="s">
        <v>77</v>
      </c>
      <c r="O315" s="33" t="s">
        <v>77</v>
      </c>
      <c r="P315" s="34">
        <v>0</v>
      </c>
      <c r="Q315" s="34">
        <v>1</v>
      </c>
      <c r="R315" s="34">
        <v>0</v>
      </c>
      <c r="S315" s="34">
        <v>0</v>
      </c>
      <c r="T315" s="5">
        <v>1</v>
      </c>
      <c r="U315" s="5">
        <v>0</v>
      </c>
      <c r="V315" s="5">
        <v>0</v>
      </c>
      <c r="W315" s="5">
        <v>1</v>
      </c>
      <c r="X315" s="5">
        <v>0</v>
      </c>
    </row>
    <row r="316" spans="1:24" ht="18.75" customHeight="1" x14ac:dyDescent="0.25">
      <c r="A316" t="s">
        <v>26</v>
      </c>
      <c r="B316" t="s">
        <v>27</v>
      </c>
      <c r="C316" t="s">
        <v>73</v>
      </c>
      <c r="D316" t="s">
        <v>78</v>
      </c>
      <c r="E316" s="32">
        <v>45741</v>
      </c>
      <c r="F316" s="5">
        <v>25</v>
      </c>
      <c r="G316" s="5">
        <v>3</v>
      </c>
      <c r="H316" s="5">
        <v>2025</v>
      </c>
      <c r="I316" s="5">
        <v>4</v>
      </c>
      <c r="J316" s="5">
        <v>2</v>
      </c>
      <c r="K316">
        <v>142</v>
      </c>
      <c r="L316">
        <v>79</v>
      </c>
      <c r="M316" s="33" t="s">
        <v>77</v>
      </c>
      <c r="N316" s="33" t="s">
        <v>77</v>
      </c>
      <c r="O316" s="33" t="s">
        <v>77</v>
      </c>
      <c r="P316" s="34">
        <v>2</v>
      </c>
      <c r="Q316" s="34">
        <v>0</v>
      </c>
      <c r="R316" s="34">
        <v>1</v>
      </c>
      <c r="S316" s="34">
        <v>1</v>
      </c>
      <c r="T316" s="5">
        <v>2</v>
      </c>
      <c r="U316" s="5">
        <v>2</v>
      </c>
      <c r="V316" s="5">
        <v>2</v>
      </c>
      <c r="W316" s="5">
        <v>2</v>
      </c>
      <c r="X316" s="5">
        <v>0</v>
      </c>
    </row>
    <row r="317" spans="1:24" ht="18.75" customHeight="1" x14ac:dyDescent="0.25">
      <c r="A317" t="s">
        <v>28</v>
      </c>
      <c r="B317" t="s">
        <v>29</v>
      </c>
      <c r="C317" t="s">
        <v>75</v>
      </c>
      <c r="D317" t="s">
        <v>76</v>
      </c>
      <c r="E317" s="32">
        <v>45741</v>
      </c>
      <c r="F317" s="5">
        <v>25</v>
      </c>
      <c r="G317" s="5">
        <v>3</v>
      </c>
      <c r="H317" s="5">
        <v>2025</v>
      </c>
      <c r="I317" s="5">
        <v>5</v>
      </c>
      <c r="J317" s="5">
        <v>2</v>
      </c>
      <c r="K317">
        <v>137</v>
      </c>
      <c r="L317">
        <v>99</v>
      </c>
      <c r="M317" s="33" t="s">
        <v>77</v>
      </c>
      <c r="N317" s="33" t="s">
        <v>77</v>
      </c>
      <c r="O317" s="33" t="s">
        <v>77</v>
      </c>
      <c r="P317" s="34">
        <v>2</v>
      </c>
      <c r="Q317" s="34">
        <v>1</v>
      </c>
      <c r="R317" s="34">
        <v>1</v>
      </c>
      <c r="S317" s="34">
        <v>1</v>
      </c>
      <c r="T317" s="5">
        <v>2</v>
      </c>
      <c r="U317" s="5">
        <v>3</v>
      </c>
      <c r="V317" s="5">
        <v>1</v>
      </c>
      <c r="W317" s="5">
        <v>4</v>
      </c>
      <c r="X317" s="5">
        <v>0</v>
      </c>
    </row>
    <row r="318" spans="1:24" ht="18.75" customHeight="1" x14ac:dyDescent="0.25">
      <c r="A318" t="s">
        <v>30</v>
      </c>
      <c r="B318" t="s">
        <v>31</v>
      </c>
      <c r="C318" t="s">
        <v>74</v>
      </c>
      <c r="D318" t="s">
        <v>79</v>
      </c>
      <c r="E318" s="32">
        <v>45741</v>
      </c>
      <c r="F318" s="5">
        <v>25</v>
      </c>
      <c r="G318" s="5">
        <v>3</v>
      </c>
      <c r="H318" s="5">
        <v>2025</v>
      </c>
      <c r="I318" s="5">
        <v>1</v>
      </c>
      <c r="J318" s="5">
        <v>2</v>
      </c>
      <c r="K318">
        <v>9</v>
      </c>
      <c r="L318">
        <v>6</v>
      </c>
      <c r="M318" s="33" t="s">
        <v>77</v>
      </c>
      <c r="N318" s="33" t="s">
        <v>77</v>
      </c>
      <c r="O318" s="33" t="s">
        <v>77</v>
      </c>
      <c r="P318" s="34">
        <v>0</v>
      </c>
      <c r="Q318" s="34">
        <v>1</v>
      </c>
      <c r="R318" s="34">
        <v>0</v>
      </c>
      <c r="S318" s="34">
        <v>0</v>
      </c>
      <c r="T318" s="5">
        <v>0</v>
      </c>
      <c r="U318" s="5">
        <v>1</v>
      </c>
      <c r="V318" s="5">
        <v>0</v>
      </c>
      <c r="W318" s="5">
        <v>1</v>
      </c>
      <c r="X318" s="5">
        <v>0</v>
      </c>
    </row>
    <row r="319" spans="1:24" ht="18.75" customHeight="1" x14ac:dyDescent="0.25">
      <c r="A319" t="s">
        <v>32</v>
      </c>
      <c r="B319" t="s">
        <v>33</v>
      </c>
      <c r="C319" t="s">
        <v>73</v>
      </c>
      <c r="D319" t="s">
        <v>78</v>
      </c>
      <c r="E319" s="32">
        <v>45741</v>
      </c>
      <c r="F319" s="5">
        <v>25</v>
      </c>
      <c r="G319" s="5">
        <v>3</v>
      </c>
      <c r="H319" s="5">
        <v>2025</v>
      </c>
      <c r="I319" s="5">
        <v>8</v>
      </c>
      <c r="J319" s="5">
        <v>0</v>
      </c>
      <c r="K319">
        <v>77</v>
      </c>
      <c r="L319">
        <v>74</v>
      </c>
      <c r="M319" s="33" t="s">
        <v>77</v>
      </c>
      <c r="N319" s="33" t="s">
        <v>77</v>
      </c>
      <c r="O319" s="33" t="s">
        <v>77</v>
      </c>
      <c r="P319" s="34">
        <v>3</v>
      </c>
      <c r="Q319" s="34">
        <v>1</v>
      </c>
      <c r="R319" s="34">
        <v>2</v>
      </c>
      <c r="S319" s="34">
        <v>2</v>
      </c>
      <c r="T319" s="5">
        <v>5</v>
      </c>
      <c r="U319" s="5">
        <v>3</v>
      </c>
      <c r="V319" s="5">
        <v>2</v>
      </c>
      <c r="W319" s="5">
        <v>5</v>
      </c>
      <c r="X319" s="5">
        <v>1</v>
      </c>
    </row>
    <row r="320" spans="1:24" ht="18.75" customHeight="1" x14ac:dyDescent="0.25">
      <c r="A320" t="s">
        <v>34</v>
      </c>
      <c r="B320" t="s">
        <v>35</v>
      </c>
      <c r="C320" t="s">
        <v>74</v>
      </c>
      <c r="D320" t="s">
        <v>79</v>
      </c>
      <c r="E320" s="32">
        <v>45741</v>
      </c>
      <c r="F320" s="5">
        <v>25</v>
      </c>
      <c r="G320" s="5">
        <v>3</v>
      </c>
      <c r="H320" s="5">
        <v>2025</v>
      </c>
      <c r="I320" s="5">
        <v>4</v>
      </c>
      <c r="J320" s="5">
        <v>0</v>
      </c>
      <c r="K320">
        <v>175</v>
      </c>
      <c r="L320">
        <v>154</v>
      </c>
      <c r="M320" s="33" t="s">
        <v>77</v>
      </c>
      <c r="N320" s="33" t="s">
        <v>77</v>
      </c>
      <c r="O320" s="33" t="s">
        <v>77</v>
      </c>
      <c r="P320" s="34">
        <v>2</v>
      </c>
      <c r="Q320" s="34">
        <v>0</v>
      </c>
      <c r="R320" s="34">
        <v>1</v>
      </c>
      <c r="S320" s="34">
        <v>1</v>
      </c>
      <c r="T320" s="5">
        <v>3</v>
      </c>
      <c r="U320" s="5">
        <v>1</v>
      </c>
      <c r="V320" s="5">
        <v>2</v>
      </c>
      <c r="W320" s="5">
        <v>2</v>
      </c>
      <c r="X320" s="5">
        <v>0</v>
      </c>
    </row>
    <row r="321" spans="1:24" ht="18.75" customHeight="1" x14ac:dyDescent="0.25">
      <c r="A321" t="s">
        <v>36</v>
      </c>
      <c r="B321" t="s">
        <v>37</v>
      </c>
      <c r="C321" t="s">
        <v>74</v>
      </c>
      <c r="D321" t="s">
        <v>79</v>
      </c>
      <c r="E321" s="32">
        <v>45741</v>
      </c>
      <c r="F321" s="5">
        <v>25</v>
      </c>
      <c r="G321" s="5">
        <v>3</v>
      </c>
      <c r="H321" s="5">
        <v>2025</v>
      </c>
      <c r="I321" s="5">
        <v>4</v>
      </c>
      <c r="J321" s="5">
        <v>0</v>
      </c>
      <c r="K321">
        <v>146</v>
      </c>
      <c r="L321">
        <v>99</v>
      </c>
      <c r="M321" s="33" t="s">
        <v>77</v>
      </c>
      <c r="N321" s="33" t="s">
        <v>77</v>
      </c>
      <c r="O321" s="33" t="s">
        <v>77</v>
      </c>
      <c r="P321" s="34">
        <v>2</v>
      </c>
      <c r="Q321" s="34">
        <v>0</v>
      </c>
      <c r="R321" s="34">
        <v>1</v>
      </c>
      <c r="S321" s="34">
        <v>1</v>
      </c>
      <c r="T321" s="5">
        <v>3</v>
      </c>
      <c r="U321" s="5">
        <v>1</v>
      </c>
      <c r="V321" s="5">
        <v>1</v>
      </c>
      <c r="W321" s="5">
        <v>3</v>
      </c>
      <c r="X321" s="5">
        <v>0</v>
      </c>
    </row>
    <row r="322" spans="1:24" ht="18.75" customHeight="1" x14ac:dyDescent="0.25">
      <c r="A322" t="s">
        <v>38</v>
      </c>
      <c r="B322" t="s">
        <v>82</v>
      </c>
      <c r="C322" t="s">
        <v>74</v>
      </c>
      <c r="D322" t="s">
        <v>80</v>
      </c>
      <c r="E322" s="32">
        <v>45741</v>
      </c>
      <c r="F322" s="5">
        <v>25</v>
      </c>
      <c r="G322" s="5">
        <v>3</v>
      </c>
      <c r="H322" s="5">
        <v>2025</v>
      </c>
      <c r="I322" s="5">
        <v>2</v>
      </c>
      <c r="J322" s="5">
        <v>1</v>
      </c>
      <c r="K322">
        <v>70</v>
      </c>
      <c r="L322">
        <v>56</v>
      </c>
      <c r="M322" s="33" t="s">
        <v>77</v>
      </c>
      <c r="N322" s="33" t="s">
        <v>77</v>
      </c>
      <c r="O322" s="33" t="s">
        <v>77</v>
      </c>
      <c r="P322" s="34">
        <v>1</v>
      </c>
      <c r="Q322" s="34">
        <v>1</v>
      </c>
      <c r="R322" s="34">
        <v>0</v>
      </c>
      <c r="S322" s="34">
        <v>0</v>
      </c>
      <c r="T322" s="5">
        <v>1</v>
      </c>
      <c r="U322" s="5">
        <v>1</v>
      </c>
      <c r="V322" s="5">
        <v>1</v>
      </c>
      <c r="W322" s="5">
        <v>1</v>
      </c>
      <c r="X322" s="5">
        <v>0</v>
      </c>
    </row>
    <row r="323" spans="1:24" ht="18.75" customHeight="1" x14ac:dyDescent="0.25">
      <c r="A323" t="s">
        <v>40</v>
      </c>
      <c r="B323" t="s">
        <v>41</v>
      </c>
      <c r="C323" t="s">
        <v>74</v>
      </c>
      <c r="D323" t="s">
        <v>80</v>
      </c>
      <c r="E323" s="32">
        <v>45741</v>
      </c>
      <c r="F323" s="5">
        <v>25</v>
      </c>
      <c r="G323" s="5">
        <v>3</v>
      </c>
      <c r="H323" s="5">
        <v>2025</v>
      </c>
      <c r="I323" s="5">
        <v>9</v>
      </c>
      <c r="J323" s="5">
        <v>0</v>
      </c>
      <c r="K323">
        <v>181</v>
      </c>
      <c r="L323">
        <v>134</v>
      </c>
      <c r="M323" s="33" t="s">
        <v>77</v>
      </c>
      <c r="N323" s="33" t="s">
        <v>77</v>
      </c>
      <c r="O323" s="33" t="s">
        <v>77</v>
      </c>
      <c r="P323" s="34">
        <v>3</v>
      </c>
      <c r="Q323" s="34">
        <v>2</v>
      </c>
      <c r="R323" s="34">
        <v>2</v>
      </c>
      <c r="S323" s="34">
        <v>2</v>
      </c>
      <c r="T323" s="5">
        <v>4</v>
      </c>
      <c r="U323" s="5">
        <v>5</v>
      </c>
      <c r="V323" s="5">
        <v>3</v>
      </c>
      <c r="W323" s="5">
        <v>5</v>
      </c>
      <c r="X323" s="5">
        <v>1</v>
      </c>
    </row>
    <row r="324" spans="1:24" ht="18.75" customHeight="1" x14ac:dyDescent="0.25">
      <c r="A324" t="s">
        <v>42</v>
      </c>
      <c r="B324" t="s">
        <v>43</v>
      </c>
      <c r="C324" t="s">
        <v>73</v>
      </c>
      <c r="D324" t="s">
        <v>78</v>
      </c>
      <c r="E324" s="32">
        <v>45741</v>
      </c>
      <c r="F324" s="5">
        <v>25</v>
      </c>
      <c r="G324" s="5">
        <v>3</v>
      </c>
      <c r="H324" s="5">
        <v>2025</v>
      </c>
      <c r="I324" s="5">
        <v>1</v>
      </c>
      <c r="J324" s="5">
        <v>1</v>
      </c>
      <c r="K324">
        <v>95</v>
      </c>
      <c r="L324">
        <v>83</v>
      </c>
      <c r="M324" s="33" t="s">
        <v>77</v>
      </c>
      <c r="N324" s="33" t="s">
        <v>77</v>
      </c>
      <c r="O324" s="33" t="s">
        <v>77</v>
      </c>
      <c r="P324" s="34">
        <v>0</v>
      </c>
      <c r="Q324" s="34">
        <v>1</v>
      </c>
      <c r="R324" s="34">
        <v>0</v>
      </c>
      <c r="S324" s="34">
        <v>0</v>
      </c>
      <c r="T324" s="5">
        <v>0</v>
      </c>
      <c r="U324" s="5">
        <v>1</v>
      </c>
      <c r="V324" s="5">
        <v>0</v>
      </c>
      <c r="W324" s="5">
        <v>1</v>
      </c>
      <c r="X324" s="5">
        <v>0</v>
      </c>
    </row>
    <row r="325" spans="1:24" ht="18.75" customHeight="1" x14ac:dyDescent="0.25">
      <c r="A325" t="s">
        <v>44</v>
      </c>
      <c r="B325" t="s">
        <v>45</v>
      </c>
      <c r="C325" t="s">
        <v>74</v>
      </c>
      <c r="D325" t="s">
        <v>80</v>
      </c>
      <c r="E325" s="32">
        <v>45741</v>
      </c>
      <c r="F325" s="5">
        <v>25</v>
      </c>
      <c r="G325" s="5">
        <v>3</v>
      </c>
      <c r="H325" s="5">
        <v>2025</v>
      </c>
      <c r="I325" s="5">
        <v>7</v>
      </c>
      <c r="J325" s="5">
        <v>2</v>
      </c>
      <c r="K325">
        <v>106</v>
      </c>
      <c r="L325">
        <v>70</v>
      </c>
      <c r="M325" s="33" t="s">
        <v>77</v>
      </c>
      <c r="N325" s="33" t="s">
        <v>77</v>
      </c>
      <c r="O325" s="33" t="s">
        <v>77</v>
      </c>
      <c r="P325" s="34">
        <v>3</v>
      </c>
      <c r="Q325" s="34">
        <v>1</v>
      </c>
      <c r="R325" s="34">
        <v>1</v>
      </c>
      <c r="S325" s="34">
        <v>2</v>
      </c>
      <c r="T325" s="5">
        <v>3</v>
      </c>
      <c r="U325" s="5">
        <v>4</v>
      </c>
      <c r="V325" s="5">
        <v>3</v>
      </c>
      <c r="W325" s="5">
        <v>3</v>
      </c>
      <c r="X325" s="5">
        <v>1</v>
      </c>
    </row>
    <row r="326" spans="1:24" ht="18.75" customHeight="1" x14ac:dyDescent="0.25">
      <c r="A326" t="s">
        <v>46</v>
      </c>
      <c r="B326" t="s">
        <v>47</v>
      </c>
      <c r="C326" t="s">
        <v>73</v>
      </c>
      <c r="D326" t="s">
        <v>76</v>
      </c>
      <c r="E326" s="32">
        <v>45741</v>
      </c>
      <c r="F326" s="5">
        <v>25</v>
      </c>
      <c r="G326" s="5">
        <v>3</v>
      </c>
      <c r="H326" s="5">
        <v>2025</v>
      </c>
      <c r="I326" s="5">
        <v>3</v>
      </c>
      <c r="J326" s="5">
        <v>0</v>
      </c>
      <c r="K326">
        <v>70</v>
      </c>
      <c r="L326">
        <v>54</v>
      </c>
      <c r="M326" s="33" t="s">
        <v>77</v>
      </c>
      <c r="N326" s="33" t="s">
        <v>77</v>
      </c>
      <c r="O326" s="33" t="s">
        <v>77</v>
      </c>
      <c r="P326" s="34">
        <v>1</v>
      </c>
      <c r="Q326" s="34">
        <v>1</v>
      </c>
      <c r="R326" s="34">
        <v>1</v>
      </c>
      <c r="S326" s="34">
        <v>0</v>
      </c>
      <c r="T326" s="5">
        <v>2</v>
      </c>
      <c r="U326" s="5">
        <v>1</v>
      </c>
      <c r="V326" s="5">
        <v>1</v>
      </c>
      <c r="W326" s="5">
        <v>2</v>
      </c>
      <c r="X326" s="5">
        <v>0</v>
      </c>
    </row>
    <row r="327" spans="1:24" ht="18.75" customHeight="1" x14ac:dyDescent="0.25">
      <c r="A327" s="35" t="s">
        <v>22</v>
      </c>
      <c r="B327" s="35" t="s">
        <v>23</v>
      </c>
      <c r="C327" t="s">
        <v>75</v>
      </c>
      <c r="D327" t="s">
        <v>78</v>
      </c>
      <c r="E327" s="32">
        <v>45742</v>
      </c>
      <c r="F327" s="5">
        <v>26</v>
      </c>
      <c r="G327" s="5">
        <v>3</v>
      </c>
      <c r="H327" s="5">
        <v>2025</v>
      </c>
      <c r="I327" s="5">
        <v>9</v>
      </c>
      <c r="J327" s="5">
        <v>1</v>
      </c>
      <c r="K327">
        <v>39</v>
      </c>
      <c r="L327">
        <v>32</v>
      </c>
      <c r="M327" s="33" t="s">
        <v>77</v>
      </c>
      <c r="N327" s="33" t="s">
        <v>77</v>
      </c>
      <c r="O327" s="33" t="s">
        <v>77</v>
      </c>
      <c r="P327" s="34">
        <v>4</v>
      </c>
      <c r="Q327" s="34">
        <v>1</v>
      </c>
      <c r="R327" s="34">
        <v>2</v>
      </c>
      <c r="S327" s="34">
        <v>2</v>
      </c>
      <c r="T327" s="5">
        <v>5</v>
      </c>
      <c r="U327" s="5">
        <v>4</v>
      </c>
      <c r="V327" s="5">
        <v>2</v>
      </c>
      <c r="W327" s="5">
        <v>6</v>
      </c>
      <c r="X327" s="5">
        <v>1</v>
      </c>
    </row>
    <row r="328" spans="1:24" ht="18.75" customHeight="1" x14ac:dyDescent="0.25">
      <c r="A328" t="s">
        <v>24</v>
      </c>
      <c r="B328" t="s">
        <v>25</v>
      </c>
      <c r="C328" t="s">
        <v>74</v>
      </c>
      <c r="D328" t="s">
        <v>78</v>
      </c>
      <c r="E328" s="32">
        <v>45742</v>
      </c>
      <c r="F328" s="5">
        <v>26</v>
      </c>
      <c r="G328" s="5">
        <v>3</v>
      </c>
      <c r="H328" s="5">
        <v>2025</v>
      </c>
      <c r="I328" s="5">
        <v>5</v>
      </c>
      <c r="J328" s="5">
        <v>2</v>
      </c>
      <c r="K328">
        <v>104</v>
      </c>
      <c r="L328">
        <v>57</v>
      </c>
      <c r="M328" s="33" t="s">
        <v>77</v>
      </c>
      <c r="N328" s="33" t="s">
        <v>77</v>
      </c>
      <c r="O328" s="33" t="s">
        <v>77</v>
      </c>
      <c r="P328" s="34">
        <v>2</v>
      </c>
      <c r="Q328" s="34">
        <v>1</v>
      </c>
      <c r="R328" s="34">
        <v>1</v>
      </c>
      <c r="S328" s="34">
        <v>1</v>
      </c>
      <c r="T328" s="5">
        <v>3</v>
      </c>
      <c r="U328" s="5">
        <v>2</v>
      </c>
      <c r="V328" s="5">
        <v>2</v>
      </c>
      <c r="W328" s="5">
        <v>2</v>
      </c>
      <c r="X328" s="5">
        <v>1</v>
      </c>
    </row>
    <row r="329" spans="1:24" ht="18.75" customHeight="1" x14ac:dyDescent="0.25">
      <c r="A329" t="s">
        <v>26</v>
      </c>
      <c r="B329" t="s">
        <v>27</v>
      </c>
      <c r="C329" t="s">
        <v>73</v>
      </c>
      <c r="D329" t="s">
        <v>78</v>
      </c>
      <c r="E329" s="32">
        <v>45742</v>
      </c>
      <c r="F329" s="5">
        <v>26</v>
      </c>
      <c r="G329" s="5">
        <v>3</v>
      </c>
      <c r="H329" s="5">
        <v>2025</v>
      </c>
      <c r="I329" s="5">
        <v>6</v>
      </c>
      <c r="J329" s="5">
        <v>2</v>
      </c>
      <c r="K329">
        <v>36</v>
      </c>
      <c r="L329">
        <v>36</v>
      </c>
      <c r="M329" s="33" t="s">
        <v>77</v>
      </c>
      <c r="N329" s="33" t="s">
        <v>77</v>
      </c>
      <c r="O329" s="33" t="s">
        <v>77</v>
      </c>
      <c r="P329" s="34">
        <v>2</v>
      </c>
      <c r="Q329" s="34">
        <v>2</v>
      </c>
      <c r="R329" s="34">
        <v>1</v>
      </c>
      <c r="S329" s="34">
        <v>1</v>
      </c>
      <c r="T329" s="5">
        <v>3</v>
      </c>
      <c r="U329" s="5">
        <v>3</v>
      </c>
      <c r="V329" s="5">
        <v>2</v>
      </c>
      <c r="W329" s="5">
        <v>4</v>
      </c>
      <c r="X329" s="5">
        <v>0</v>
      </c>
    </row>
    <row r="330" spans="1:24" ht="18.75" customHeight="1" x14ac:dyDescent="0.25">
      <c r="A330" t="s">
        <v>28</v>
      </c>
      <c r="B330" t="s">
        <v>29</v>
      </c>
      <c r="C330" t="s">
        <v>75</v>
      </c>
      <c r="D330" t="s">
        <v>76</v>
      </c>
      <c r="E330" s="32">
        <v>45742</v>
      </c>
      <c r="F330" s="5">
        <v>26</v>
      </c>
      <c r="G330" s="5">
        <v>3</v>
      </c>
      <c r="H330" s="5">
        <v>2025</v>
      </c>
      <c r="I330" s="5">
        <v>2</v>
      </c>
      <c r="J330" s="5">
        <v>2</v>
      </c>
      <c r="K330">
        <v>139</v>
      </c>
      <c r="L330">
        <v>108</v>
      </c>
      <c r="M330" s="33" t="s">
        <v>77</v>
      </c>
      <c r="N330" s="33" t="s">
        <v>77</v>
      </c>
      <c r="O330" s="33" t="s">
        <v>77</v>
      </c>
      <c r="P330" s="34">
        <v>1</v>
      </c>
      <c r="Q330" s="34">
        <v>1</v>
      </c>
      <c r="R330" s="34">
        <v>0</v>
      </c>
      <c r="S330" s="34">
        <v>0</v>
      </c>
      <c r="T330" s="5">
        <v>1</v>
      </c>
      <c r="U330" s="5">
        <v>1</v>
      </c>
      <c r="V330" s="5">
        <v>1</v>
      </c>
      <c r="W330" s="5">
        <v>1</v>
      </c>
      <c r="X330" s="5">
        <v>0</v>
      </c>
    </row>
    <row r="331" spans="1:24" ht="18.75" customHeight="1" x14ac:dyDescent="0.25">
      <c r="A331" t="s">
        <v>30</v>
      </c>
      <c r="B331" t="s">
        <v>31</v>
      </c>
      <c r="C331" t="s">
        <v>74</v>
      </c>
      <c r="D331" t="s">
        <v>79</v>
      </c>
      <c r="E331" s="32">
        <v>45742</v>
      </c>
      <c r="F331" s="5">
        <v>26</v>
      </c>
      <c r="G331" s="5">
        <v>3</v>
      </c>
      <c r="H331" s="5">
        <v>2025</v>
      </c>
      <c r="I331" s="5">
        <v>3</v>
      </c>
      <c r="J331" s="5">
        <v>1</v>
      </c>
      <c r="K331">
        <v>65</v>
      </c>
      <c r="L331">
        <v>62</v>
      </c>
      <c r="M331" s="33" t="s">
        <v>77</v>
      </c>
      <c r="N331" s="33" t="s">
        <v>77</v>
      </c>
      <c r="O331" s="33" t="s">
        <v>77</v>
      </c>
      <c r="P331" s="34">
        <v>1</v>
      </c>
      <c r="Q331" s="34">
        <v>0</v>
      </c>
      <c r="R331" s="34">
        <v>1</v>
      </c>
      <c r="S331" s="34">
        <v>1</v>
      </c>
      <c r="T331" s="5">
        <v>2</v>
      </c>
      <c r="U331" s="5">
        <v>1</v>
      </c>
      <c r="V331" s="5">
        <v>1</v>
      </c>
      <c r="W331" s="5">
        <v>2</v>
      </c>
      <c r="X331" s="5">
        <v>0</v>
      </c>
    </row>
    <row r="332" spans="1:24" ht="18.75" customHeight="1" x14ac:dyDescent="0.25">
      <c r="A332" t="s">
        <v>32</v>
      </c>
      <c r="B332" t="s">
        <v>33</v>
      </c>
      <c r="C332" t="s">
        <v>73</v>
      </c>
      <c r="D332" t="s">
        <v>78</v>
      </c>
      <c r="E332" s="32">
        <v>45742</v>
      </c>
      <c r="F332" s="5">
        <v>26</v>
      </c>
      <c r="G332" s="5">
        <v>3</v>
      </c>
      <c r="H332" s="5">
        <v>2025</v>
      </c>
      <c r="I332" s="5">
        <v>8</v>
      </c>
      <c r="J332" s="5">
        <v>0</v>
      </c>
      <c r="K332">
        <v>106</v>
      </c>
      <c r="L332">
        <v>71</v>
      </c>
      <c r="M332" s="33" t="s">
        <v>77</v>
      </c>
      <c r="N332" s="33" t="s">
        <v>77</v>
      </c>
      <c r="O332" s="33" t="s">
        <v>77</v>
      </c>
      <c r="P332" s="34">
        <v>4</v>
      </c>
      <c r="Q332" s="34">
        <v>2</v>
      </c>
      <c r="R332" s="34">
        <v>1</v>
      </c>
      <c r="S332" s="34">
        <v>1</v>
      </c>
      <c r="T332" s="5">
        <v>3</v>
      </c>
      <c r="U332" s="5">
        <v>5</v>
      </c>
      <c r="V332" s="5">
        <v>3</v>
      </c>
      <c r="W332" s="5">
        <v>4</v>
      </c>
      <c r="X332" s="5">
        <v>1</v>
      </c>
    </row>
    <row r="333" spans="1:24" ht="18.75" customHeight="1" x14ac:dyDescent="0.25">
      <c r="A333" t="s">
        <v>34</v>
      </c>
      <c r="B333" t="s">
        <v>35</v>
      </c>
      <c r="C333" t="s">
        <v>74</v>
      </c>
      <c r="D333" t="s">
        <v>79</v>
      </c>
      <c r="E333" s="32">
        <v>45742</v>
      </c>
      <c r="F333" s="5">
        <v>26</v>
      </c>
      <c r="G333" s="5">
        <v>3</v>
      </c>
      <c r="H333" s="5">
        <v>2025</v>
      </c>
      <c r="I333" s="5">
        <v>7</v>
      </c>
      <c r="J333" s="5">
        <v>2</v>
      </c>
      <c r="K333">
        <v>189</v>
      </c>
      <c r="L333">
        <v>99</v>
      </c>
      <c r="M333" s="33" t="s">
        <v>77</v>
      </c>
      <c r="N333" s="33" t="s">
        <v>77</v>
      </c>
      <c r="O333" s="33" t="s">
        <v>77</v>
      </c>
      <c r="P333" s="34">
        <v>3</v>
      </c>
      <c r="Q333" s="34">
        <v>1</v>
      </c>
      <c r="R333" s="34">
        <v>2</v>
      </c>
      <c r="S333" s="34">
        <v>1</v>
      </c>
      <c r="T333" s="5">
        <v>3</v>
      </c>
      <c r="U333" s="5">
        <v>4</v>
      </c>
      <c r="V333" s="5">
        <v>2</v>
      </c>
      <c r="W333" s="5">
        <v>4</v>
      </c>
      <c r="X333" s="5">
        <v>1</v>
      </c>
    </row>
    <row r="334" spans="1:24" ht="18.75" customHeight="1" x14ac:dyDescent="0.25">
      <c r="A334" t="s">
        <v>36</v>
      </c>
      <c r="B334" t="s">
        <v>37</v>
      </c>
      <c r="C334" t="s">
        <v>74</v>
      </c>
      <c r="D334" t="s">
        <v>79</v>
      </c>
      <c r="E334" s="32">
        <v>45742</v>
      </c>
      <c r="F334" s="5">
        <v>26</v>
      </c>
      <c r="G334" s="5">
        <v>3</v>
      </c>
      <c r="H334" s="5">
        <v>2025</v>
      </c>
      <c r="I334" s="5">
        <v>7</v>
      </c>
      <c r="J334" s="5">
        <v>1</v>
      </c>
      <c r="K334">
        <v>154</v>
      </c>
      <c r="L334">
        <v>150</v>
      </c>
      <c r="M334" s="33" t="s">
        <v>77</v>
      </c>
      <c r="N334" s="33" t="s">
        <v>77</v>
      </c>
      <c r="O334" s="33" t="s">
        <v>77</v>
      </c>
      <c r="P334" s="34">
        <v>2</v>
      </c>
      <c r="Q334" s="34">
        <v>3</v>
      </c>
      <c r="R334" s="34">
        <v>1</v>
      </c>
      <c r="S334" s="34">
        <v>1</v>
      </c>
      <c r="T334" s="5">
        <v>4</v>
      </c>
      <c r="U334" s="5">
        <v>3</v>
      </c>
      <c r="V334" s="5">
        <v>2</v>
      </c>
      <c r="W334" s="5">
        <v>5</v>
      </c>
      <c r="X334" s="5">
        <v>0</v>
      </c>
    </row>
    <row r="335" spans="1:24" ht="18.75" customHeight="1" x14ac:dyDescent="0.25">
      <c r="A335" t="s">
        <v>38</v>
      </c>
      <c r="B335" t="s">
        <v>82</v>
      </c>
      <c r="C335" t="s">
        <v>74</v>
      </c>
      <c r="D335" t="s">
        <v>80</v>
      </c>
      <c r="E335" s="32">
        <v>45742</v>
      </c>
      <c r="F335" s="5">
        <v>26</v>
      </c>
      <c r="G335" s="5">
        <v>3</v>
      </c>
      <c r="H335" s="5">
        <v>2025</v>
      </c>
      <c r="I335" s="5">
        <v>0</v>
      </c>
      <c r="J335" s="5">
        <v>1</v>
      </c>
      <c r="K335">
        <v>174</v>
      </c>
      <c r="L335">
        <v>116</v>
      </c>
      <c r="M335" s="33" t="s">
        <v>77</v>
      </c>
      <c r="N335" s="33" t="s">
        <v>77</v>
      </c>
      <c r="O335" s="33" t="s">
        <v>77</v>
      </c>
      <c r="P335" s="34">
        <v>0</v>
      </c>
      <c r="Q335" s="34">
        <v>0</v>
      </c>
      <c r="R335" s="34">
        <v>0</v>
      </c>
      <c r="S335" s="34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</row>
    <row r="336" spans="1:24" ht="18.75" customHeight="1" x14ac:dyDescent="0.25">
      <c r="A336" t="s">
        <v>40</v>
      </c>
      <c r="B336" t="s">
        <v>41</v>
      </c>
      <c r="C336" t="s">
        <v>74</v>
      </c>
      <c r="D336" t="s">
        <v>80</v>
      </c>
      <c r="E336" s="32">
        <v>45742</v>
      </c>
      <c r="F336" s="5">
        <v>26</v>
      </c>
      <c r="G336" s="5">
        <v>3</v>
      </c>
      <c r="H336" s="5">
        <v>2025</v>
      </c>
      <c r="I336" s="5">
        <v>10</v>
      </c>
      <c r="J336" s="5">
        <v>2</v>
      </c>
      <c r="K336">
        <v>165</v>
      </c>
      <c r="L336">
        <v>156</v>
      </c>
      <c r="M336" s="33" t="s">
        <v>77</v>
      </c>
      <c r="N336" s="33" t="s">
        <v>77</v>
      </c>
      <c r="O336" s="33" t="s">
        <v>77</v>
      </c>
      <c r="P336" s="34">
        <v>4</v>
      </c>
      <c r="Q336" s="34">
        <v>2</v>
      </c>
      <c r="R336" s="34">
        <v>2</v>
      </c>
      <c r="S336" s="34">
        <v>2</v>
      </c>
      <c r="T336" s="5">
        <v>6</v>
      </c>
      <c r="U336" s="5">
        <v>4</v>
      </c>
      <c r="V336" s="5">
        <v>3</v>
      </c>
      <c r="W336" s="5">
        <v>6</v>
      </c>
      <c r="X336" s="5">
        <v>1</v>
      </c>
    </row>
    <row r="337" spans="1:24" ht="18.75" customHeight="1" x14ac:dyDescent="0.25">
      <c r="A337" t="s">
        <v>42</v>
      </c>
      <c r="B337" t="s">
        <v>43</v>
      </c>
      <c r="C337" t="s">
        <v>73</v>
      </c>
      <c r="D337" t="s">
        <v>78</v>
      </c>
      <c r="E337" s="32">
        <v>45742</v>
      </c>
      <c r="F337" s="5">
        <v>26</v>
      </c>
      <c r="G337" s="5">
        <v>3</v>
      </c>
      <c r="H337" s="5">
        <v>2025</v>
      </c>
      <c r="I337" s="5">
        <v>3</v>
      </c>
      <c r="J337" s="5">
        <v>0</v>
      </c>
      <c r="K337">
        <v>156</v>
      </c>
      <c r="L337">
        <v>115</v>
      </c>
      <c r="M337" s="33" t="s">
        <v>77</v>
      </c>
      <c r="N337" s="33" t="s">
        <v>77</v>
      </c>
      <c r="O337" s="33" t="s">
        <v>77</v>
      </c>
      <c r="P337" s="34">
        <v>1</v>
      </c>
      <c r="Q337" s="34">
        <v>0</v>
      </c>
      <c r="R337" s="34">
        <v>1</v>
      </c>
      <c r="S337" s="34">
        <v>1</v>
      </c>
      <c r="T337" s="5">
        <v>2</v>
      </c>
      <c r="U337" s="5">
        <v>1</v>
      </c>
      <c r="V337" s="5">
        <v>1</v>
      </c>
      <c r="W337" s="5">
        <v>2</v>
      </c>
      <c r="X337" s="5">
        <v>0</v>
      </c>
    </row>
    <row r="338" spans="1:24" ht="18.75" customHeight="1" x14ac:dyDescent="0.25">
      <c r="A338" t="s">
        <v>44</v>
      </c>
      <c r="B338" t="s">
        <v>45</v>
      </c>
      <c r="C338" t="s">
        <v>74</v>
      </c>
      <c r="D338" t="s">
        <v>80</v>
      </c>
      <c r="E338" s="32">
        <v>45742</v>
      </c>
      <c r="F338" s="5">
        <v>26</v>
      </c>
      <c r="G338" s="5">
        <v>3</v>
      </c>
      <c r="H338" s="5">
        <v>2025</v>
      </c>
      <c r="I338" s="5">
        <v>8</v>
      </c>
      <c r="J338" s="5">
        <v>1</v>
      </c>
      <c r="K338">
        <v>33</v>
      </c>
      <c r="L338">
        <v>21</v>
      </c>
      <c r="M338" s="33" t="s">
        <v>77</v>
      </c>
      <c r="N338" s="33" t="s">
        <v>77</v>
      </c>
      <c r="O338" s="33" t="s">
        <v>77</v>
      </c>
      <c r="P338" s="34">
        <v>3</v>
      </c>
      <c r="Q338" s="34">
        <v>1</v>
      </c>
      <c r="R338" s="34">
        <v>2</v>
      </c>
      <c r="S338" s="34">
        <v>2</v>
      </c>
      <c r="T338" s="5">
        <v>4</v>
      </c>
      <c r="U338" s="5">
        <v>4</v>
      </c>
      <c r="V338" s="5">
        <v>3</v>
      </c>
      <c r="W338" s="5">
        <v>4</v>
      </c>
      <c r="X338" s="5">
        <v>1</v>
      </c>
    </row>
    <row r="339" spans="1:24" ht="18.75" customHeight="1" x14ac:dyDescent="0.25">
      <c r="A339" t="s">
        <v>46</v>
      </c>
      <c r="B339" t="s">
        <v>47</v>
      </c>
      <c r="C339" t="s">
        <v>73</v>
      </c>
      <c r="D339" t="s">
        <v>76</v>
      </c>
      <c r="E339" s="32">
        <v>45742</v>
      </c>
      <c r="F339" s="5">
        <v>26</v>
      </c>
      <c r="G339" s="5">
        <v>3</v>
      </c>
      <c r="H339" s="5">
        <v>2025</v>
      </c>
      <c r="I339" s="5">
        <v>5</v>
      </c>
      <c r="J339" s="5">
        <v>2</v>
      </c>
      <c r="K339">
        <v>80</v>
      </c>
      <c r="L339">
        <v>61</v>
      </c>
      <c r="M339" s="33" t="s">
        <v>77</v>
      </c>
      <c r="N339" s="33" t="s">
        <v>77</v>
      </c>
      <c r="O339" s="33" t="s">
        <v>77</v>
      </c>
      <c r="P339" s="34">
        <v>2</v>
      </c>
      <c r="Q339" s="34">
        <v>1</v>
      </c>
      <c r="R339" s="34">
        <v>1</v>
      </c>
      <c r="S339" s="34">
        <v>1</v>
      </c>
      <c r="T339" s="5">
        <v>2</v>
      </c>
      <c r="U339" s="5">
        <v>3</v>
      </c>
      <c r="V339" s="5">
        <v>2</v>
      </c>
      <c r="W339" s="5">
        <v>3</v>
      </c>
      <c r="X339" s="5">
        <v>0</v>
      </c>
    </row>
    <row r="340" spans="1:24" ht="18.75" customHeight="1" x14ac:dyDescent="0.25">
      <c r="A340" s="35" t="s">
        <v>22</v>
      </c>
      <c r="B340" s="35" t="s">
        <v>23</v>
      </c>
      <c r="C340" t="s">
        <v>75</v>
      </c>
      <c r="D340" t="s">
        <v>78</v>
      </c>
      <c r="E340" s="32">
        <v>45743</v>
      </c>
      <c r="F340" s="5">
        <v>27</v>
      </c>
      <c r="G340" s="5">
        <v>3</v>
      </c>
      <c r="H340" s="5">
        <v>2025</v>
      </c>
      <c r="I340" s="5">
        <v>4</v>
      </c>
      <c r="J340" s="5">
        <v>1</v>
      </c>
      <c r="K340">
        <v>144</v>
      </c>
      <c r="L340">
        <v>114</v>
      </c>
      <c r="M340" s="33" t="s">
        <v>77</v>
      </c>
      <c r="N340" s="33" t="s">
        <v>77</v>
      </c>
      <c r="O340" s="33" t="s">
        <v>77</v>
      </c>
      <c r="P340" s="34">
        <v>2</v>
      </c>
      <c r="Q340" s="34">
        <v>0</v>
      </c>
      <c r="R340" s="34">
        <v>1</v>
      </c>
      <c r="S340" s="34">
        <v>1</v>
      </c>
      <c r="T340" s="5">
        <v>2</v>
      </c>
      <c r="U340" s="5">
        <v>2</v>
      </c>
      <c r="V340" s="5">
        <v>1</v>
      </c>
      <c r="W340" s="5">
        <v>3</v>
      </c>
      <c r="X340" s="5">
        <v>0</v>
      </c>
    </row>
    <row r="341" spans="1:24" ht="18.75" customHeight="1" x14ac:dyDescent="0.25">
      <c r="A341" t="s">
        <v>24</v>
      </c>
      <c r="B341" t="s">
        <v>25</v>
      </c>
      <c r="C341" t="s">
        <v>74</v>
      </c>
      <c r="D341" t="s">
        <v>78</v>
      </c>
      <c r="E341" s="32">
        <v>45743</v>
      </c>
      <c r="F341" s="5">
        <v>27</v>
      </c>
      <c r="G341" s="5">
        <v>3</v>
      </c>
      <c r="H341" s="5">
        <v>2025</v>
      </c>
      <c r="I341" s="5">
        <v>2</v>
      </c>
      <c r="J341" s="5">
        <v>1</v>
      </c>
      <c r="K341">
        <v>36</v>
      </c>
      <c r="L341">
        <v>18</v>
      </c>
      <c r="M341" s="33" t="s">
        <v>77</v>
      </c>
      <c r="N341" s="33" t="s">
        <v>77</v>
      </c>
      <c r="O341" s="33" t="s">
        <v>77</v>
      </c>
      <c r="P341" s="34">
        <v>1</v>
      </c>
      <c r="Q341" s="34">
        <v>1</v>
      </c>
      <c r="R341" s="34">
        <v>0</v>
      </c>
      <c r="S341" s="34">
        <v>0</v>
      </c>
      <c r="T341" s="5">
        <v>1</v>
      </c>
      <c r="U341" s="5">
        <v>1</v>
      </c>
      <c r="V341" s="5">
        <v>1</v>
      </c>
      <c r="W341" s="5">
        <v>1</v>
      </c>
      <c r="X341" s="5">
        <v>0</v>
      </c>
    </row>
    <row r="342" spans="1:24" ht="18.75" customHeight="1" x14ac:dyDescent="0.25">
      <c r="A342" t="s">
        <v>26</v>
      </c>
      <c r="B342" t="s">
        <v>27</v>
      </c>
      <c r="C342" t="s">
        <v>73</v>
      </c>
      <c r="D342" t="s">
        <v>78</v>
      </c>
      <c r="E342" s="32">
        <v>45743</v>
      </c>
      <c r="F342" s="5">
        <v>27</v>
      </c>
      <c r="G342" s="5">
        <v>3</v>
      </c>
      <c r="H342" s="5">
        <v>2025</v>
      </c>
      <c r="I342" s="5">
        <v>8</v>
      </c>
      <c r="J342" s="5">
        <v>1</v>
      </c>
      <c r="K342">
        <v>166</v>
      </c>
      <c r="L342">
        <v>155</v>
      </c>
      <c r="M342" s="33" t="s">
        <v>77</v>
      </c>
      <c r="N342" s="33" t="s">
        <v>77</v>
      </c>
      <c r="O342" s="33" t="s">
        <v>77</v>
      </c>
      <c r="P342" s="34">
        <v>3</v>
      </c>
      <c r="Q342" s="34">
        <v>1</v>
      </c>
      <c r="R342" s="34">
        <v>2</v>
      </c>
      <c r="S342" s="34">
        <v>2</v>
      </c>
      <c r="T342" s="5">
        <v>4</v>
      </c>
      <c r="U342" s="5">
        <v>4</v>
      </c>
      <c r="V342" s="5">
        <v>4</v>
      </c>
      <c r="W342" s="5">
        <v>3</v>
      </c>
      <c r="X342" s="5">
        <v>1</v>
      </c>
    </row>
    <row r="343" spans="1:24" ht="18.75" customHeight="1" x14ac:dyDescent="0.25">
      <c r="A343" t="s">
        <v>28</v>
      </c>
      <c r="B343" t="s">
        <v>29</v>
      </c>
      <c r="C343" t="s">
        <v>75</v>
      </c>
      <c r="D343" t="s">
        <v>76</v>
      </c>
      <c r="E343" s="32">
        <v>45743</v>
      </c>
      <c r="F343" s="5">
        <v>27</v>
      </c>
      <c r="G343" s="5">
        <v>3</v>
      </c>
      <c r="H343" s="5">
        <v>2025</v>
      </c>
      <c r="I343" s="5">
        <v>8</v>
      </c>
      <c r="J343" s="5">
        <v>0</v>
      </c>
      <c r="K343">
        <v>180</v>
      </c>
      <c r="L343">
        <v>100</v>
      </c>
      <c r="M343" s="33" t="s">
        <v>77</v>
      </c>
      <c r="N343" s="33" t="s">
        <v>77</v>
      </c>
      <c r="O343" s="33" t="s">
        <v>77</v>
      </c>
      <c r="P343" s="34">
        <v>3</v>
      </c>
      <c r="Q343" s="34">
        <v>1</v>
      </c>
      <c r="R343" s="34">
        <v>2</v>
      </c>
      <c r="S343" s="34">
        <v>2</v>
      </c>
      <c r="T343" s="5">
        <v>3</v>
      </c>
      <c r="U343" s="5">
        <v>5</v>
      </c>
      <c r="V343" s="5">
        <v>2</v>
      </c>
      <c r="W343" s="5">
        <v>5</v>
      </c>
      <c r="X343" s="5">
        <v>1</v>
      </c>
    </row>
    <row r="344" spans="1:24" ht="18.75" customHeight="1" x14ac:dyDescent="0.25">
      <c r="A344" t="s">
        <v>30</v>
      </c>
      <c r="B344" t="s">
        <v>31</v>
      </c>
      <c r="C344" t="s">
        <v>74</v>
      </c>
      <c r="D344" t="s">
        <v>79</v>
      </c>
      <c r="E344" s="32">
        <v>45743</v>
      </c>
      <c r="F344" s="5">
        <v>27</v>
      </c>
      <c r="G344" s="5">
        <v>3</v>
      </c>
      <c r="H344" s="5">
        <v>2025</v>
      </c>
      <c r="I344" s="5">
        <v>3</v>
      </c>
      <c r="J344" s="5">
        <v>1</v>
      </c>
      <c r="K344">
        <v>67</v>
      </c>
      <c r="L344">
        <v>53</v>
      </c>
      <c r="M344" s="33" t="s">
        <v>77</v>
      </c>
      <c r="N344" s="33" t="s">
        <v>77</v>
      </c>
      <c r="O344" s="33" t="s">
        <v>77</v>
      </c>
      <c r="P344" s="34">
        <v>1</v>
      </c>
      <c r="Q344" s="34">
        <v>0</v>
      </c>
      <c r="R344" s="34">
        <v>1</v>
      </c>
      <c r="S344" s="34">
        <v>1</v>
      </c>
      <c r="T344" s="5">
        <v>2</v>
      </c>
      <c r="U344" s="5">
        <v>1</v>
      </c>
      <c r="V344" s="5">
        <v>1</v>
      </c>
      <c r="W344" s="5">
        <v>2</v>
      </c>
      <c r="X344" s="5">
        <v>0</v>
      </c>
    </row>
    <row r="345" spans="1:24" ht="18.75" customHeight="1" x14ac:dyDescent="0.25">
      <c r="A345" t="s">
        <v>32</v>
      </c>
      <c r="B345" t="s">
        <v>33</v>
      </c>
      <c r="C345" t="s">
        <v>73</v>
      </c>
      <c r="D345" t="s">
        <v>78</v>
      </c>
      <c r="E345" s="32">
        <v>45743</v>
      </c>
      <c r="F345" s="5">
        <v>27</v>
      </c>
      <c r="G345" s="5">
        <v>3</v>
      </c>
      <c r="H345" s="5">
        <v>2025</v>
      </c>
      <c r="I345" s="5">
        <v>10</v>
      </c>
      <c r="J345" s="5">
        <v>0</v>
      </c>
      <c r="K345">
        <v>196</v>
      </c>
      <c r="L345">
        <v>164</v>
      </c>
      <c r="M345" s="33" t="s">
        <v>77</v>
      </c>
      <c r="N345" s="33" t="s">
        <v>77</v>
      </c>
      <c r="O345" s="33" t="s">
        <v>77</v>
      </c>
      <c r="P345" s="34">
        <v>4</v>
      </c>
      <c r="Q345" s="34">
        <v>2</v>
      </c>
      <c r="R345" s="34">
        <v>2</v>
      </c>
      <c r="S345" s="34">
        <v>2</v>
      </c>
      <c r="T345" s="5">
        <v>5</v>
      </c>
      <c r="U345" s="5">
        <v>5</v>
      </c>
      <c r="V345" s="5">
        <v>3</v>
      </c>
      <c r="W345" s="5">
        <v>5</v>
      </c>
      <c r="X345" s="5">
        <v>2</v>
      </c>
    </row>
    <row r="346" spans="1:24" ht="18.75" customHeight="1" x14ac:dyDescent="0.25">
      <c r="A346" t="s">
        <v>34</v>
      </c>
      <c r="B346" t="s">
        <v>35</v>
      </c>
      <c r="C346" t="s">
        <v>74</v>
      </c>
      <c r="D346" t="s">
        <v>79</v>
      </c>
      <c r="E346" s="32">
        <v>45743</v>
      </c>
      <c r="F346" s="5">
        <v>27</v>
      </c>
      <c r="G346" s="5">
        <v>3</v>
      </c>
      <c r="H346" s="5">
        <v>2025</v>
      </c>
      <c r="I346" s="5">
        <v>10</v>
      </c>
      <c r="J346" s="5">
        <v>0</v>
      </c>
      <c r="K346">
        <v>99</v>
      </c>
      <c r="L346">
        <v>71</v>
      </c>
      <c r="M346" s="33" t="s">
        <v>77</v>
      </c>
      <c r="N346" s="33" t="s">
        <v>77</v>
      </c>
      <c r="O346" s="33" t="s">
        <v>77</v>
      </c>
      <c r="P346" s="34">
        <v>5</v>
      </c>
      <c r="Q346" s="34">
        <v>1</v>
      </c>
      <c r="R346" s="34">
        <v>2</v>
      </c>
      <c r="S346" s="34">
        <v>2</v>
      </c>
      <c r="T346" s="5">
        <v>5</v>
      </c>
      <c r="U346" s="5">
        <v>5</v>
      </c>
      <c r="V346" s="5">
        <v>3</v>
      </c>
      <c r="W346" s="5">
        <v>6</v>
      </c>
      <c r="X346" s="5">
        <v>1</v>
      </c>
    </row>
    <row r="347" spans="1:24" ht="18.75" customHeight="1" x14ac:dyDescent="0.25">
      <c r="A347" t="s">
        <v>36</v>
      </c>
      <c r="B347" t="s">
        <v>37</v>
      </c>
      <c r="C347" t="s">
        <v>74</v>
      </c>
      <c r="D347" t="s">
        <v>79</v>
      </c>
      <c r="E347" s="32">
        <v>45743</v>
      </c>
      <c r="F347" s="5">
        <v>27</v>
      </c>
      <c r="G347" s="5">
        <v>3</v>
      </c>
      <c r="H347" s="5">
        <v>2025</v>
      </c>
      <c r="I347" s="5">
        <v>6</v>
      </c>
      <c r="J347" s="5">
        <v>2</v>
      </c>
      <c r="K347">
        <v>23</v>
      </c>
      <c r="L347">
        <v>22</v>
      </c>
      <c r="M347" s="33" t="s">
        <v>77</v>
      </c>
      <c r="N347" s="33" t="s">
        <v>77</v>
      </c>
      <c r="O347" s="33" t="s">
        <v>77</v>
      </c>
      <c r="P347" s="34">
        <v>3</v>
      </c>
      <c r="Q347" s="34">
        <v>1</v>
      </c>
      <c r="R347" s="34">
        <v>1</v>
      </c>
      <c r="S347" s="34">
        <v>1</v>
      </c>
      <c r="T347" s="5">
        <v>4</v>
      </c>
      <c r="U347" s="5">
        <v>2</v>
      </c>
      <c r="V347" s="5">
        <v>3</v>
      </c>
      <c r="W347" s="5">
        <v>2</v>
      </c>
      <c r="X347" s="5">
        <v>1</v>
      </c>
    </row>
    <row r="348" spans="1:24" ht="18.75" customHeight="1" x14ac:dyDescent="0.25">
      <c r="A348" t="s">
        <v>38</v>
      </c>
      <c r="B348" t="s">
        <v>82</v>
      </c>
      <c r="C348" t="s">
        <v>74</v>
      </c>
      <c r="D348" t="s">
        <v>80</v>
      </c>
      <c r="E348" s="32">
        <v>45743</v>
      </c>
      <c r="F348" s="5">
        <v>27</v>
      </c>
      <c r="G348" s="5">
        <v>3</v>
      </c>
      <c r="H348" s="5">
        <v>2025</v>
      </c>
      <c r="I348" s="5">
        <v>5</v>
      </c>
      <c r="J348" s="5">
        <v>2</v>
      </c>
      <c r="K348">
        <v>68</v>
      </c>
      <c r="L348">
        <v>52</v>
      </c>
      <c r="M348" s="33" t="s">
        <v>77</v>
      </c>
      <c r="N348" s="33" t="s">
        <v>77</v>
      </c>
      <c r="O348" s="33" t="s">
        <v>77</v>
      </c>
      <c r="P348" s="34">
        <v>2</v>
      </c>
      <c r="Q348" s="34">
        <v>1</v>
      </c>
      <c r="R348" s="34">
        <v>1</v>
      </c>
      <c r="S348" s="34">
        <v>1</v>
      </c>
      <c r="T348" s="5">
        <v>3</v>
      </c>
      <c r="U348" s="5">
        <v>2</v>
      </c>
      <c r="V348" s="5">
        <v>2</v>
      </c>
      <c r="W348" s="5">
        <v>2</v>
      </c>
      <c r="X348" s="5">
        <v>1</v>
      </c>
    </row>
    <row r="349" spans="1:24" ht="18.75" customHeight="1" x14ac:dyDescent="0.25">
      <c r="A349" t="s">
        <v>40</v>
      </c>
      <c r="B349" t="s">
        <v>41</v>
      </c>
      <c r="C349" t="s">
        <v>74</v>
      </c>
      <c r="D349" t="s">
        <v>80</v>
      </c>
      <c r="E349" s="32">
        <v>45743</v>
      </c>
      <c r="F349" s="5">
        <v>27</v>
      </c>
      <c r="G349" s="5">
        <v>3</v>
      </c>
      <c r="H349" s="5">
        <v>2025</v>
      </c>
      <c r="I349" s="5">
        <v>7</v>
      </c>
      <c r="J349" s="5">
        <v>1</v>
      </c>
      <c r="K349">
        <v>199</v>
      </c>
      <c r="L349">
        <v>143</v>
      </c>
      <c r="M349" s="33" t="s">
        <v>77</v>
      </c>
      <c r="N349" s="33" t="s">
        <v>77</v>
      </c>
      <c r="O349" s="33" t="s">
        <v>77</v>
      </c>
      <c r="P349" s="34">
        <v>3</v>
      </c>
      <c r="Q349" s="34">
        <v>1</v>
      </c>
      <c r="R349" s="34">
        <v>1</v>
      </c>
      <c r="S349" s="34">
        <v>2</v>
      </c>
      <c r="T349" s="5">
        <v>3</v>
      </c>
      <c r="U349" s="5">
        <v>4</v>
      </c>
      <c r="V349" s="5">
        <v>2</v>
      </c>
      <c r="W349" s="5">
        <v>4</v>
      </c>
      <c r="X349" s="5">
        <v>1</v>
      </c>
    </row>
    <row r="350" spans="1:24" ht="18.75" customHeight="1" x14ac:dyDescent="0.25">
      <c r="A350" t="s">
        <v>42</v>
      </c>
      <c r="B350" t="s">
        <v>43</v>
      </c>
      <c r="C350" t="s">
        <v>73</v>
      </c>
      <c r="D350" t="s">
        <v>78</v>
      </c>
      <c r="E350" s="32">
        <v>45743</v>
      </c>
      <c r="F350" s="5">
        <v>27</v>
      </c>
      <c r="G350" s="5">
        <v>3</v>
      </c>
      <c r="H350" s="5">
        <v>2025</v>
      </c>
      <c r="I350" s="5">
        <v>10</v>
      </c>
      <c r="J350" s="5">
        <v>0</v>
      </c>
      <c r="K350">
        <v>68</v>
      </c>
      <c r="L350">
        <v>56</v>
      </c>
      <c r="M350" s="33" t="s">
        <v>77</v>
      </c>
      <c r="N350" s="33" t="s">
        <v>77</v>
      </c>
      <c r="O350" s="33" t="s">
        <v>77</v>
      </c>
      <c r="P350" s="34">
        <v>4</v>
      </c>
      <c r="Q350" s="34">
        <v>2</v>
      </c>
      <c r="R350" s="34">
        <v>2</v>
      </c>
      <c r="S350" s="34">
        <v>2</v>
      </c>
      <c r="T350" s="5">
        <v>6</v>
      </c>
      <c r="U350" s="5">
        <v>4</v>
      </c>
      <c r="V350" s="5">
        <v>4</v>
      </c>
      <c r="W350" s="5">
        <v>5</v>
      </c>
      <c r="X350" s="5">
        <v>1</v>
      </c>
    </row>
    <row r="351" spans="1:24" ht="18.75" customHeight="1" x14ac:dyDescent="0.25">
      <c r="A351" t="s">
        <v>44</v>
      </c>
      <c r="B351" t="s">
        <v>45</v>
      </c>
      <c r="C351" t="s">
        <v>74</v>
      </c>
      <c r="D351" t="s">
        <v>80</v>
      </c>
      <c r="E351" s="32">
        <v>45743</v>
      </c>
      <c r="F351" s="5">
        <v>27</v>
      </c>
      <c r="G351" s="5">
        <v>3</v>
      </c>
      <c r="H351" s="5">
        <v>2025</v>
      </c>
      <c r="I351" s="5">
        <v>10</v>
      </c>
      <c r="J351" s="5">
        <v>2</v>
      </c>
      <c r="K351">
        <v>25</v>
      </c>
      <c r="L351">
        <v>20</v>
      </c>
      <c r="M351" s="33" t="s">
        <v>77</v>
      </c>
      <c r="N351" s="33" t="s">
        <v>77</v>
      </c>
      <c r="O351" s="33" t="s">
        <v>77</v>
      </c>
      <c r="P351" s="34">
        <v>4</v>
      </c>
      <c r="Q351" s="34">
        <v>2</v>
      </c>
      <c r="R351" s="34">
        <v>2</v>
      </c>
      <c r="S351" s="34">
        <v>2</v>
      </c>
      <c r="T351" s="5">
        <v>5</v>
      </c>
      <c r="U351" s="5">
        <v>5</v>
      </c>
      <c r="V351" s="5">
        <v>3</v>
      </c>
      <c r="W351" s="5">
        <v>6</v>
      </c>
      <c r="X351" s="5">
        <v>1</v>
      </c>
    </row>
    <row r="352" spans="1:24" ht="18.75" customHeight="1" x14ac:dyDescent="0.25">
      <c r="A352" t="s">
        <v>46</v>
      </c>
      <c r="B352" t="s">
        <v>47</v>
      </c>
      <c r="C352" t="s">
        <v>73</v>
      </c>
      <c r="D352" t="s">
        <v>76</v>
      </c>
      <c r="E352" s="32">
        <v>45743</v>
      </c>
      <c r="F352" s="5">
        <v>27</v>
      </c>
      <c r="G352" s="5">
        <v>3</v>
      </c>
      <c r="H352" s="5">
        <v>2025</v>
      </c>
      <c r="I352" s="5">
        <v>9</v>
      </c>
      <c r="J352" s="5">
        <v>1</v>
      </c>
      <c r="K352">
        <v>94</v>
      </c>
      <c r="L352">
        <v>91</v>
      </c>
      <c r="M352" s="33" t="s">
        <v>77</v>
      </c>
      <c r="N352" s="33" t="s">
        <v>77</v>
      </c>
      <c r="O352" s="33" t="s">
        <v>77</v>
      </c>
      <c r="P352" s="34">
        <v>4</v>
      </c>
      <c r="Q352" s="34">
        <v>1</v>
      </c>
      <c r="R352" s="34">
        <v>2</v>
      </c>
      <c r="S352" s="34">
        <v>2</v>
      </c>
      <c r="T352" s="5">
        <v>3</v>
      </c>
      <c r="U352" s="5">
        <v>6</v>
      </c>
      <c r="V352" s="5">
        <v>2</v>
      </c>
      <c r="W352" s="5">
        <v>6</v>
      </c>
      <c r="X352" s="5">
        <v>1</v>
      </c>
    </row>
    <row r="353" spans="1:24" ht="18.75" customHeight="1" x14ac:dyDescent="0.25">
      <c r="A353" s="35" t="s">
        <v>22</v>
      </c>
      <c r="B353" s="35" t="s">
        <v>23</v>
      </c>
      <c r="C353" t="s">
        <v>75</v>
      </c>
      <c r="D353" t="s">
        <v>78</v>
      </c>
      <c r="E353" s="32">
        <v>45744</v>
      </c>
      <c r="F353" s="5">
        <v>28</v>
      </c>
      <c r="G353" s="5">
        <v>3</v>
      </c>
      <c r="H353" s="5">
        <v>2025</v>
      </c>
      <c r="I353" s="5">
        <v>0</v>
      </c>
      <c r="J353" s="5">
        <v>0</v>
      </c>
      <c r="K353">
        <v>60</v>
      </c>
      <c r="L353">
        <v>56</v>
      </c>
      <c r="M353" s="33" t="s">
        <v>77</v>
      </c>
      <c r="N353" s="33" t="s">
        <v>77</v>
      </c>
      <c r="O353" s="33" t="s">
        <v>77</v>
      </c>
      <c r="P353" s="34">
        <v>0</v>
      </c>
      <c r="Q353" s="34">
        <v>0</v>
      </c>
      <c r="R353" s="34">
        <v>0</v>
      </c>
      <c r="S353" s="34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8.75" customHeight="1" x14ac:dyDescent="0.25">
      <c r="A354" t="s">
        <v>24</v>
      </c>
      <c r="B354" t="s">
        <v>25</v>
      </c>
      <c r="C354" t="s">
        <v>74</v>
      </c>
      <c r="D354" t="s">
        <v>78</v>
      </c>
      <c r="E354" s="32">
        <v>45744</v>
      </c>
      <c r="F354" s="5">
        <v>28</v>
      </c>
      <c r="G354" s="5">
        <v>3</v>
      </c>
      <c r="H354" s="5">
        <v>2025</v>
      </c>
      <c r="I354" s="5">
        <v>7</v>
      </c>
      <c r="J354" s="5">
        <v>2</v>
      </c>
      <c r="K354">
        <v>189</v>
      </c>
      <c r="L354">
        <v>160</v>
      </c>
      <c r="M354" s="33" t="s">
        <v>77</v>
      </c>
      <c r="N354" s="33" t="s">
        <v>77</v>
      </c>
      <c r="O354" s="33" t="s">
        <v>77</v>
      </c>
      <c r="P354" s="34">
        <v>3</v>
      </c>
      <c r="Q354" s="34">
        <v>2</v>
      </c>
      <c r="R354" s="34">
        <v>1</v>
      </c>
      <c r="S354" s="34">
        <v>1</v>
      </c>
      <c r="T354" s="5">
        <v>3</v>
      </c>
      <c r="U354" s="5">
        <v>4</v>
      </c>
      <c r="V354" s="5">
        <v>3</v>
      </c>
      <c r="W354" s="5">
        <v>3</v>
      </c>
      <c r="X354" s="5">
        <v>1</v>
      </c>
    </row>
    <row r="355" spans="1:24" ht="18.75" customHeight="1" x14ac:dyDescent="0.25">
      <c r="A355" t="s">
        <v>26</v>
      </c>
      <c r="B355" t="s">
        <v>27</v>
      </c>
      <c r="C355" t="s">
        <v>73</v>
      </c>
      <c r="D355" t="s">
        <v>78</v>
      </c>
      <c r="E355" s="32">
        <v>45744</v>
      </c>
      <c r="F355" s="5">
        <v>28</v>
      </c>
      <c r="G355" s="5">
        <v>3</v>
      </c>
      <c r="H355" s="5">
        <v>2025</v>
      </c>
      <c r="I355" s="5">
        <v>0</v>
      </c>
      <c r="J355" s="5">
        <v>0</v>
      </c>
      <c r="K355">
        <v>39</v>
      </c>
      <c r="L355">
        <v>36</v>
      </c>
      <c r="M355" s="33" t="s">
        <v>77</v>
      </c>
      <c r="N355" s="33" t="s">
        <v>77</v>
      </c>
      <c r="O355" s="33" t="s">
        <v>77</v>
      </c>
      <c r="P355" s="34">
        <v>0</v>
      </c>
      <c r="Q355" s="34">
        <v>0</v>
      </c>
      <c r="R355" s="34">
        <v>0</v>
      </c>
      <c r="S355" s="34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</row>
    <row r="356" spans="1:24" ht="18.75" customHeight="1" x14ac:dyDescent="0.25">
      <c r="A356" t="s">
        <v>28</v>
      </c>
      <c r="B356" t="s">
        <v>29</v>
      </c>
      <c r="C356" t="s">
        <v>75</v>
      </c>
      <c r="D356" t="s">
        <v>76</v>
      </c>
      <c r="E356" s="32">
        <v>45744</v>
      </c>
      <c r="F356" s="5">
        <v>28</v>
      </c>
      <c r="G356" s="5">
        <v>3</v>
      </c>
      <c r="H356" s="5">
        <v>2025</v>
      </c>
      <c r="I356" s="5">
        <v>8</v>
      </c>
      <c r="J356" s="5">
        <v>2</v>
      </c>
      <c r="K356">
        <v>105</v>
      </c>
      <c r="L356">
        <v>83</v>
      </c>
      <c r="M356" s="33" t="s">
        <v>77</v>
      </c>
      <c r="N356" s="33" t="s">
        <v>77</v>
      </c>
      <c r="O356" s="33" t="s">
        <v>77</v>
      </c>
      <c r="P356" s="34">
        <v>3</v>
      </c>
      <c r="Q356" s="34">
        <v>1</v>
      </c>
      <c r="R356" s="34">
        <v>2</v>
      </c>
      <c r="S356" s="34">
        <v>2</v>
      </c>
      <c r="T356" s="5">
        <v>5</v>
      </c>
      <c r="U356" s="5">
        <v>3</v>
      </c>
      <c r="V356" s="5">
        <v>3</v>
      </c>
      <c r="W356" s="5">
        <v>4</v>
      </c>
      <c r="X356" s="5">
        <v>1</v>
      </c>
    </row>
    <row r="357" spans="1:24" ht="18.75" customHeight="1" x14ac:dyDescent="0.25">
      <c r="A357" t="s">
        <v>30</v>
      </c>
      <c r="B357" t="s">
        <v>31</v>
      </c>
      <c r="C357" t="s">
        <v>74</v>
      </c>
      <c r="D357" t="s">
        <v>79</v>
      </c>
      <c r="E357" s="32">
        <v>45744</v>
      </c>
      <c r="F357" s="5">
        <v>28</v>
      </c>
      <c r="G357" s="5">
        <v>3</v>
      </c>
      <c r="H357" s="5">
        <v>2025</v>
      </c>
      <c r="I357" s="5">
        <v>7</v>
      </c>
      <c r="J357" s="5">
        <v>0</v>
      </c>
      <c r="K357">
        <v>7</v>
      </c>
      <c r="L357">
        <v>6</v>
      </c>
      <c r="M357" s="33" t="s">
        <v>77</v>
      </c>
      <c r="N357" s="33" t="s">
        <v>77</v>
      </c>
      <c r="O357" s="33" t="s">
        <v>77</v>
      </c>
      <c r="P357" s="34">
        <v>3</v>
      </c>
      <c r="Q357" s="34">
        <v>2</v>
      </c>
      <c r="R357" s="34">
        <v>1</v>
      </c>
      <c r="S357" s="34">
        <v>1</v>
      </c>
      <c r="T357" s="5">
        <v>4</v>
      </c>
      <c r="U357" s="5">
        <v>3</v>
      </c>
      <c r="V357" s="5">
        <v>2</v>
      </c>
      <c r="W357" s="5">
        <v>5</v>
      </c>
      <c r="X357" s="5">
        <v>0</v>
      </c>
    </row>
    <row r="358" spans="1:24" ht="18.75" customHeight="1" x14ac:dyDescent="0.25">
      <c r="A358" t="s">
        <v>32</v>
      </c>
      <c r="B358" t="s">
        <v>33</v>
      </c>
      <c r="C358" t="s">
        <v>73</v>
      </c>
      <c r="D358" t="s">
        <v>78</v>
      </c>
      <c r="E358" s="32">
        <v>45744</v>
      </c>
      <c r="F358" s="5">
        <v>28</v>
      </c>
      <c r="G358" s="5">
        <v>3</v>
      </c>
      <c r="H358" s="5">
        <v>2025</v>
      </c>
      <c r="I358" s="5">
        <v>2</v>
      </c>
      <c r="J358" s="5">
        <v>1</v>
      </c>
      <c r="K358">
        <v>165</v>
      </c>
      <c r="L358">
        <v>87</v>
      </c>
      <c r="M358" s="33" t="s">
        <v>77</v>
      </c>
      <c r="N358" s="33" t="s">
        <v>77</v>
      </c>
      <c r="O358" s="33" t="s">
        <v>77</v>
      </c>
      <c r="P358" s="34">
        <v>1</v>
      </c>
      <c r="Q358" s="34">
        <v>1</v>
      </c>
      <c r="R358" s="34">
        <v>0</v>
      </c>
      <c r="S358" s="34">
        <v>0</v>
      </c>
      <c r="T358" s="5">
        <v>1</v>
      </c>
      <c r="U358" s="5">
        <v>1</v>
      </c>
      <c r="V358" s="5">
        <v>1</v>
      </c>
      <c r="W358" s="5">
        <v>1</v>
      </c>
      <c r="X358" s="5">
        <v>0</v>
      </c>
    </row>
    <row r="359" spans="1:24" ht="18.75" customHeight="1" x14ac:dyDescent="0.25">
      <c r="A359" t="s">
        <v>34</v>
      </c>
      <c r="B359" t="s">
        <v>35</v>
      </c>
      <c r="C359" t="s">
        <v>74</v>
      </c>
      <c r="D359" t="s">
        <v>79</v>
      </c>
      <c r="E359" s="32">
        <v>45744</v>
      </c>
      <c r="F359" s="5">
        <v>28</v>
      </c>
      <c r="G359" s="5">
        <v>3</v>
      </c>
      <c r="H359" s="5">
        <v>2025</v>
      </c>
      <c r="I359" s="5">
        <v>6</v>
      </c>
      <c r="J359" s="5">
        <v>1</v>
      </c>
      <c r="K359">
        <v>161</v>
      </c>
      <c r="L359">
        <v>108</v>
      </c>
      <c r="M359" s="33" t="s">
        <v>77</v>
      </c>
      <c r="N359" s="33" t="s">
        <v>77</v>
      </c>
      <c r="O359" s="33" t="s">
        <v>77</v>
      </c>
      <c r="P359" s="34">
        <v>2</v>
      </c>
      <c r="Q359" s="34">
        <v>1</v>
      </c>
      <c r="R359" s="34">
        <v>2</v>
      </c>
      <c r="S359" s="34">
        <v>1</v>
      </c>
      <c r="T359" s="5">
        <v>4</v>
      </c>
      <c r="U359" s="5">
        <v>2</v>
      </c>
      <c r="V359" s="5">
        <v>2</v>
      </c>
      <c r="W359" s="5">
        <v>3</v>
      </c>
      <c r="X359" s="5">
        <v>1</v>
      </c>
    </row>
    <row r="360" spans="1:24" ht="18.75" customHeight="1" x14ac:dyDescent="0.25">
      <c r="A360" t="s">
        <v>36</v>
      </c>
      <c r="B360" t="s">
        <v>37</v>
      </c>
      <c r="C360" t="s">
        <v>74</v>
      </c>
      <c r="D360" t="s">
        <v>79</v>
      </c>
      <c r="E360" s="32">
        <v>45744</v>
      </c>
      <c r="F360" s="5">
        <v>28</v>
      </c>
      <c r="G360" s="5">
        <v>3</v>
      </c>
      <c r="H360" s="5">
        <v>2025</v>
      </c>
      <c r="I360" s="5">
        <v>0</v>
      </c>
      <c r="J360" s="5">
        <v>1</v>
      </c>
      <c r="K360">
        <v>42</v>
      </c>
      <c r="L360">
        <v>26</v>
      </c>
      <c r="M360" s="33" t="s">
        <v>77</v>
      </c>
      <c r="N360" s="33" t="s">
        <v>77</v>
      </c>
      <c r="O360" s="33" t="s">
        <v>77</v>
      </c>
      <c r="P360" s="34">
        <v>0</v>
      </c>
      <c r="Q360" s="34">
        <v>0</v>
      </c>
      <c r="R360" s="34">
        <v>0</v>
      </c>
      <c r="S360" s="34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</row>
    <row r="361" spans="1:24" ht="18.75" customHeight="1" x14ac:dyDescent="0.25">
      <c r="A361" t="s">
        <v>38</v>
      </c>
      <c r="B361" t="s">
        <v>82</v>
      </c>
      <c r="C361" t="s">
        <v>74</v>
      </c>
      <c r="D361" t="s">
        <v>80</v>
      </c>
      <c r="E361" s="32">
        <v>45744</v>
      </c>
      <c r="F361" s="5">
        <v>28</v>
      </c>
      <c r="G361" s="5">
        <v>3</v>
      </c>
      <c r="H361" s="5">
        <v>2025</v>
      </c>
      <c r="I361" s="5">
        <v>5</v>
      </c>
      <c r="J361" s="5">
        <v>0</v>
      </c>
      <c r="K361">
        <v>166</v>
      </c>
      <c r="L361">
        <v>135</v>
      </c>
      <c r="M361" s="33" t="s">
        <v>77</v>
      </c>
      <c r="N361" s="33" t="s">
        <v>77</v>
      </c>
      <c r="O361" s="33" t="s">
        <v>77</v>
      </c>
      <c r="P361" s="34">
        <v>2</v>
      </c>
      <c r="Q361" s="34">
        <v>1</v>
      </c>
      <c r="R361" s="34">
        <v>1</v>
      </c>
      <c r="S361" s="34">
        <v>1</v>
      </c>
      <c r="T361" s="5">
        <v>2</v>
      </c>
      <c r="U361" s="5">
        <v>3</v>
      </c>
      <c r="V361" s="5">
        <v>2</v>
      </c>
      <c r="W361" s="5">
        <v>2</v>
      </c>
      <c r="X361" s="5">
        <v>1</v>
      </c>
    </row>
    <row r="362" spans="1:24" ht="18.75" customHeight="1" x14ac:dyDescent="0.25">
      <c r="A362" t="s">
        <v>40</v>
      </c>
      <c r="B362" t="s">
        <v>41</v>
      </c>
      <c r="C362" t="s">
        <v>74</v>
      </c>
      <c r="D362" t="s">
        <v>80</v>
      </c>
      <c r="E362" s="32">
        <v>45744</v>
      </c>
      <c r="F362" s="5">
        <v>28</v>
      </c>
      <c r="G362" s="5">
        <v>3</v>
      </c>
      <c r="H362" s="5">
        <v>2025</v>
      </c>
      <c r="I362" s="5">
        <v>5</v>
      </c>
      <c r="J362" s="5">
        <v>0</v>
      </c>
      <c r="K362">
        <v>62</v>
      </c>
      <c r="L362">
        <v>44</v>
      </c>
      <c r="M362" s="33" t="s">
        <v>77</v>
      </c>
      <c r="N362" s="33" t="s">
        <v>77</v>
      </c>
      <c r="O362" s="33" t="s">
        <v>77</v>
      </c>
      <c r="P362" s="34">
        <v>2</v>
      </c>
      <c r="Q362" s="34">
        <v>1</v>
      </c>
      <c r="R362" s="34">
        <v>1</v>
      </c>
      <c r="S362" s="34">
        <v>1</v>
      </c>
      <c r="T362" s="5">
        <v>2</v>
      </c>
      <c r="U362" s="5">
        <v>3</v>
      </c>
      <c r="V362" s="5">
        <v>1</v>
      </c>
      <c r="W362" s="5">
        <v>4</v>
      </c>
      <c r="X362" s="5">
        <v>0</v>
      </c>
    </row>
    <row r="363" spans="1:24" ht="18.75" customHeight="1" x14ac:dyDescent="0.25">
      <c r="A363" t="s">
        <v>42</v>
      </c>
      <c r="B363" t="s">
        <v>43</v>
      </c>
      <c r="C363" t="s">
        <v>73</v>
      </c>
      <c r="D363" t="s">
        <v>78</v>
      </c>
      <c r="E363" s="32">
        <v>45744</v>
      </c>
      <c r="F363" s="5">
        <v>28</v>
      </c>
      <c r="G363" s="5">
        <v>3</v>
      </c>
      <c r="H363" s="5">
        <v>2025</v>
      </c>
      <c r="I363" s="5">
        <v>0</v>
      </c>
      <c r="J363" s="5">
        <v>0</v>
      </c>
      <c r="K363">
        <v>31</v>
      </c>
      <c r="L363">
        <v>29</v>
      </c>
      <c r="M363" s="33" t="s">
        <v>77</v>
      </c>
      <c r="N363" s="33" t="s">
        <v>77</v>
      </c>
      <c r="O363" s="33" t="s">
        <v>77</v>
      </c>
      <c r="P363" s="34">
        <v>0</v>
      </c>
      <c r="Q363" s="34">
        <v>0</v>
      </c>
      <c r="R363" s="34">
        <v>0</v>
      </c>
      <c r="S363" s="34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8.75" customHeight="1" x14ac:dyDescent="0.25">
      <c r="A364" t="s">
        <v>44</v>
      </c>
      <c r="B364" t="s">
        <v>45</v>
      </c>
      <c r="C364" t="s">
        <v>74</v>
      </c>
      <c r="D364" t="s">
        <v>80</v>
      </c>
      <c r="E364" s="32">
        <v>45744</v>
      </c>
      <c r="F364" s="5">
        <v>28</v>
      </c>
      <c r="G364" s="5">
        <v>3</v>
      </c>
      <c r="H364" s="5">
        <v>2025</v>
      </c>
      <c r="I364" s="5">
        <v>0</v>
      </c>
      <c r="J364" s="5">
        <v>1</v>
      </c>
      <c r="K364">
        <v>60</v>
      </c>
      <c r="L364">
        <v>52</v>
      </c>
      <c r="M364" s="33" t="s">
        <v>77</v>
      </c>
      <c r="N364" s="33" t="s">
        <v>77</v>
      </c>
      <c r="O364" s="33" t="s">
        <v>77</v>
      </c>
      <c r="P364" s="34">
        <v>0</v>
      </c>
      <c r="Q364" s="34">
        <v>0</v>
      </c>
      <c r="R364" s="34">
        <v>0</v>
      </c>
      <c r="S364" s="34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</row>
    <row r="365" spans="1:24" ht="18.75" customHeight="1" x14ac:dyDescent="0.25">
      <c r="A365" t="s">
        <v>46</v>
      </c>
      <c r="B365" t="s">
        <v>47</v>
      </c>
      <c r="C365" t="s">
        <v>73</v>
      </c>
      <c r="D365" t="s">
        <v>76</v>
      </c>
      <c r="E365" s="32">
        <v>45744</v>
      </c>
      <c r="F365" s="5">
        <v>28</v>
      </c>
      <c r="G365" s="5">
        <v>3</v>
      </c>
      <c r="H365" s="5">
        <v>2025</v>
      </c>
      <c r="I365" s="5">
        <v>0</v>
      </c>
      <c r="J365" s="5">
        <v>1</v>
      </c>
      <c r="K365">
        <v>21</v>
      </c>
      <c r="L365">
        <v>18</v>
      </c>
      <c r="M365" s="33" t="s">
        <v>77</v>
      </c>
      <c r="N365" s="33" t="s">
        <v>77</v>
      </c>
      <c r="O365" s="33" t="s">
        <v>77</v>
      </c>
      <c r="P365" s="34">
        <v>0</v>
      </c>
      <c r="Q365" s="34">
        <v>0</v>
      </c>
      <c r="R365" s="34">
        <v>0</v>
      </c>
      <c r="S365" s="34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</row>
    <row r="366" spans="1:24" ht="18.75" customHeight="1" x14ac:dyDescent="0.25">
      <c r="A366" s="35" t="s">
        <v>22</v>
      </c>
      <c r="B366" s="35" t="s">
        <v>23</v>
      </c>
      <c r="C366" t="s">
        <v>75</v>
      </c>
      <c r="D366" t="s">
        <v>78</v>
      </c>
      <c r="E366" s="32">
        <v>45745</v>
      </c>
      <c r="F366" s="5">
        <v>29</v>
      </c>
      <c r="G366" s="5">
        <v>3</v>
      </c>
      <c r="H366" s="5">
        <v>2025</v>
      </c>
      <c r="I366" s="5">
        <v>4</v>
      </c>
      <c r="J366" s="5">
        <v>2</v>
      </c>
      <c r="K366">
        <v>60</v>
      </c>
      <c r="L366">
        <v>36</v>
      </c>
      <c r="M366" s="33" t="s">
        <v>77</v>
      </c>
      <c r="N366" s="33" t="s">
        <v>77</v>
      </c>
      <c r="O366" s="33" t="s">
        <v>77</v>
      </c>
      <c r="P366" s="34">
        <v>1</v>
      </c>
      <c r="Q366" s="34">
        <v>1</v>
      </c>
      <c r="R366" s="34">
        <v>1</v>
      </c>
      <c r="S366" s="34">
        <v>1</v>
      </c>
      <c r="T366" s="5">
        <v>2</v>
      </c>
      <c r="U366" s="5">
        <v>2</v>
      </c>
      <c r="V366" s="5">
        <v>1</v>
      </c>
      <c r="W366" s="5">
        <v>3</v>
      </c>
      <c r="X366" s="5">
        <v>0</v>
      </c>
    </row>
    <row r="367" spans="1:24" ht="18.75" customHeight="1" x14ac:dyDescent="0.25">
      <c r="A367" t="s">
        <v>24</v>
      </c>
      <c r="B367" t="s">
        <v>25</v>
      </c>
      <c r="C367" t="s">
        <v>74</v>
      </c>
      <c r="D367" t="s">
        <v>78</v>
      </c>
      <c r="E367" s="32">
        <v>45745</v>
      </c>
      <c r="F367" s="5">
        <v>29</v>
      </c>
      <c r="G367" s="5">
        <v>3</v>
      </c>
      <c r="H367" s="5">
        <v>2025</v>
      </c>
      <c r="I367" s="5">
        <v>4</v>
      </c>
      <c r="J367" s="5">
        <v>2</v>
      </c>
      <c r="K367">
        <v>188</v>
      </c>
      <c r="L367">
        <v>157</v>
      </c>
      <c r="M367" s="33" t="s">
        <v>77</v>
      </c>
      <c r="N367" s="33" t="s">
        <v>77</v>
      </c>
      <c r="O367" s="33" t="s">
        <v>77</v>
      </c>
      <c r="P367" s="34">
        <v>2</v>
      </c>
      <c r="Q367" s="34">
        <v>0</v>
      </c>
      <c r="R367" s="34">
        <v>1</v>
      </c>
      <c r="S367" s="34">
        <v>1</v>
      </c>
      <c r="T367" s="5">
        <v>2</v>
      </c>
      <c r="U367" s="5">
        <v>2</v>
      </c>
      <c r="V367" s="5">
        <v>1</v>
      </c>
      <c r="W367" s="5">
        <v>3</v>
      </c>
      <c r="X367" s="5">
        <v>0</v>
      </c>
    </row>
    <row r="368" spans="1:24" ht="18.75" customHeight="1" x14ac:dyDescent="0.25">
      <c r="A368" t="s">
        <v>26</v>
      </c>
      <c r="B368" t="s">
        <v>27</v>
      </c>
      <c r="C368" t="s">
        <v>73</v>
      </c>
      <c r="D368" t="s">
        <v>78</v>
      </c>
      <c r="E368" s="32">
        <v>45745</v>
      </c>
      <c r="F368" s="5">
        <v>29</v>
      </c>
      <c r="G368" s="5">
        <v>3</v>
      </c>
      <c r="H368" s="5">
        <v>2025</v>
      </c>
      <c r="I368" s="5">
        <v>8</v>
      </c>
      <c r="J368" s="5">
        <v>1</v>
      </c>
      <c r="K368">
        <v>66</v>
      </c>
      <c r="L368">
        <v>56</v>
      </c>
      <c r="M368" s="33" t="s">
        <v>77</v>
      </c>
      <c r="N368" s="33" t="s">
        <v>77</v>
      </c>
      <c r="O368" s="33" t="s">
        <v>77</v>
      </c>
      <c r="P368" s="34">
        <v>3</v>
      </c>
      <c r="Q368" s="34">
        <v>3</v>
      </c>
      <c r="R368" s="34">
        <v>1</v>
      </c>
      <c r="S368" s="34">
        <v>1</v>
      </c>
      <c r="T368" s="5">
        <v>5</v>
      </c>
      <c r="U368" s="5">
        <v>3</v>
      </c>
      <c r="V368" s="5">
        <v>3</v>
      </c>
      <c r="W368" s="5">
        <v>4</v>
      </c>
      <c r="X368" s="5">
        <v>1</v>
      </c>
    </row>
    <row r="369" spans="1:24" ht="18.75" customHeight="1" x14ac:dyDescent="0.25">
      <c r="A369" t="s">
        <v>28</v>
      </c>
      <c r="B369" t="s">
        <v>29</v>
      </c>
      <c r="C369" t="s">
        <v>75</v>
      </c>
      <c r="D369" t="s">
        <v>76</v>
      </c>
      <c r="E369" s="32">
        <v>45745</v>
      </c>
      <c r="F369" s="5">
        <v>29</v>
      </c>
      <c r="G369" s="5">
        <v>3</v>
      </c>
      <c r="H369" s="5">
        <v>2025</v>
      </c>
      <c r="I369" s="5">
        <v>5</v>
      </c>
      <c r="J369" s="5">
        <v>0</v>
      </c>
      <c r="K369">
        <v>125</v>
      </c>
      <c r="L369">
        <v>90</v>
      </c>
      <c r="M369" s="33" t="s">
        <v>77</v>
      </c>
      <c r="N369" s="33" t="s">
        <v>77</v>
      </c>
      <c r="O369" s="33" t="s">
        <v>77</v>
      </c>
      <c r="P369" s="34">
        <v>2</v>
      </c>
      <c r="Q369" s="34">
        <v>1</v>
      </c>
      <c r="R369" s="34">
        <v>1</v>
      </c>
      <c r="S369" s="34">
        <v>1</v>
      </c>
      <c r="T369" s="5">
        <v>3</v>
      </c>
      <c r="U369" s="5">
        <v>2</v>
      </c>
      <c r="V369" s="5">
        <v>2</v>
      </c>
      <c r="W369" s="5">
        <v>3</v>
      </c>
      <c r="X369" s="5">
        <v>0</v>
      </c>
    </row>
    <row r="370" spans="1:24" ht="18.75" customHeight="1" x14ac:dyDescent="0.25">
      <c r="A370" t="s">
        <v>30</v>
      </c>
      <c r="B370" t="s">
        <v>31</v>
      </c>
      <c r="C370" t="s">
        <v>74</v>
      </c>
      <c r="D370" t="s">
        <v>79</v>
      </c>
      <c r="E370" s="32">
        <v>45745</v>
      </c>
      <c r="F370" s="5">
        <v>29</v>
      </c>
      <c r="G370" s="5">
        <v>3</v>
      </c>
      <c r="H370" s="5">
        <v>2025</v>
      </c>
      <c r="I370" s="5">
        <v>7</v>
      </c>
      <c r="J370" s="5">
        <v>0</v>
      </c>
      <c r="K370">
        <v>14</v>
      </c>
      <c r="L370">
        <v>13</v>
      </c>
      <c r="M370" s="33" t="s">
        <v>77</v>
      </c>
      <c r="N370" s="33" t="s">
        <v>77</v>
      </c>
      <c r="O370" s="33" t="s">
        <v>77</v>
      </c>
      <c r="P370" s="34">
        <v>3</v>
      </c>
      <c r="Q370" s="34">
        <v>1</v>
      </c>
      <c r="R370" s="34">
        <v>2</v>
      </c>
      <c r="S370" s="34">
        <v>1</v>
      </c>
      <c r="T370" s="5">
        <v>3</v>
      </c>
      <c r="U370" s="5">
        <v>4</v>
      </c>
      <c r="V370" s="5">
        <v>2</v>
      </c>
      <c r="W370" s="5">
        <v>4</v>
      </c>
      <c r="X370" s="5">
        <v>1</v>
      </c>
    </row>
    <row r="371" spans="1:24" ht="18.75" customHeight="1" x14ac:dyDescent="0.25">
      <c r="A371" t="s">
        <v>32</v>
      </c>
      <c r="B371" t="s">
        <v>33</v>
      </c>
      <c r="C371" t="s">
        <v>73</v>
      </c>
      <c r="D371" t="s">
        <v>78</v>
      </c>
      <c r="E371" s="32">
        <v>45745</v>
      </c>
      <c r="F371" s="5">
        <v>29</v>
      </c>
      <c r="G371" s="5">
        <v>3</v>
      </c>
      <c r="H371" s="5">
        <v>2025</v>
      </c>
      <c r="I371" s="5">
        <v>8</v>
      </c>
      <c r="J371" s="5">
        <v>1</v>
      </c>
      <c r="K371">
        <v>139</v>
      </c>
      <c r="L371">
        <v>132</v>
      </c>
      <c r="M371" s="33" t="s">
        <v>77</v>
      </c>
      <c r="N371" s="33" t="s">
        <v>77</v>
      </c>
      <c r="O371" s="33" t="s">
        <v>77</v>
      </c>
      <c r="P371" s="34">
        <v>3</v>
      </c>
      <c r="Q371" s="34">
        <v>3</v>
      </c>
      <c r="R371" s="34">
        <v>1</v>
      </c>
      <c r="S371" s="34">
        <v>1</v>
      </c>
      <c r="T371" s="5">
        <v>5</v>
      </c>
      <c r="U371" s="5">
        <v>3</v>
      </c>
      <c r="V371" s="5">
        <v>2</v>
      </c>
      <c r="W371" s="5">
        <v>5</v>
      </c>
      <c r="X371" s="5">
        <v>1</v>
      </c>
    </row>
    <row r="372" spans="1:24" ht="18.75" customHeight="1" x14ac:dyDescent="0.25">
      <c r="A372" t="s">
        <v>34</v>
      </c>
      <c r="B372" t="s">
        <v>35</v>
      </c>
      <c r="C372" t="s">
        <v>74</v>
      </c>
      <c r="D372" t="s">
        <v>79</v>
      </c>
      <c r="E372" s="32">
        <v>45745</v>
      </c>
      <c r="F372" s="5">
        <v>29</v>
      </c>
      <c r="G372" s="5">
        <v>3</v>
      </c>
      <c r="H372" s="5">
        <v>2025</v>
      </c>
      <c r="I372" s="5">
        <v>9</v>
      </c>
      <c r="J372" s="5">
        <v>2</v>
      </c>
      <c r="K372">
        <v>18</v>
      </c>
      <c r="L372">
        <v>13</v>
      </c>
      <c r="M372" s="33" t="s">
        <v>77</v>
      </c>
      <c r="N372" s="33" t="s">
        <v>77</v>
      </c>
      <c r="O372" s="33" t="s">
        <v>77</v>
      </c>
      <c r="P372" s="34">
        <v>3</v>
      </c>
      <c r="Q372" s="34">
        <v>2</v>
      </c>
      <c r="R372" s="34">
        <v>2</v>
      </c>
      <c r="S372" s="34">
        <v>2</v>
      </c>
      <c r="T372" s="5">
        <v>5</v>
      </c>
      <c r="U372" s="5">
        <v>4</v>
      </c>
      <c r="V372" s="5">
        <v>2</v>
      </c>
      <c r="W372" s="5">
        <v>6</v>
      </c>
      <c r="X372" s="5">
        <v>1</v>
      </c>
    </row>
    <row r="373" spans="1:24" ht="18.75" customHeight="1" x14ac:dyDescent="0.25">
      <c r="A373" t="s">
        <v>36</v>
      </c>
      <c r="B373" t="s">
        <v>37</v>
      </c>
      <c r="C373" t="s">
        <v>74</v>
      </c>
      <c r="D373" t="s">
        <v>79</v>
      </c>
      <c r="E373" s="32">
        <v>45745</v>
      </c>
      <c r="F373" s="5">
        <v>29</v>
      </c>
      <c r="G373" s="5">
        <v>3</v>
      </c>
      <c r="H373" s="5">
        <v>2025</v>
      </c>
      <c r="I373" s="5">
        <v>3</v>
      </c>
      <c r="J373" s="5">
        <v>2</v>
      </c>
      <c r="K373">
        <v>49</v>
      </c>
      <c r="L373">
        <v>25</v>
      </c>
      <c r="M373" s="33" t="s">
        <v>77</v>
      </c>
      <c r="N373" s="33" t="s">
        <v>77</v>
      </c>
      <c r="O373" s="33" t="s">
        <v>77</v>
      </c>
      <c r="P373" s="34">
        <v>1</v>
      </c>
      <c r="Q373" s="34">
        <v>0</v>
      </c>
      <c r="R373" s="34">
        <v>1</v>
      </c>
      <c r="S373" s="34">
        <v>1</v>
      </c>
      <c r="T373" s="5">
        <v>2</v>
      </c>
      <c r="U373" s="5">
        <v>1</v>
      </c>
      <c r="V373" s="5">
        <v>1</v>
      </c>
      <c r="W373" s="5">
        <v>2</v>
      </c>
      <c r="X373" s="5">
        <v>0</v>
      </c>
    </row>
    <row r="374" spans="1:24" ht="18.75" customHeight="1" x14ac:dyDescent="0.25">
      <c r="A374" t="s">
        <v>38</v>
      </c>
      <c r="B374" t="s">
        <v>82</v>
      </c>
      <c r="C374" t="s">
        <v>74</v>
      </c>
      <c r="D374" t="s">
        <v>80</v>
      </c>
      <c r="E374" s="32">
        <v>45745</v>
      </c>
      <c r="F374" s="5">
        <v>29</v>
      </c>
      <c r="G374" s="5">
        <v>3</v>
      </c>
      <c r="H374" s="5">
        <v>2025</v>
      </c>
      <c r="I374" s="5">
        <v>2</v>
      </c>
      <c r="J374" s="5">
        <v>2</v>
      </c>
      <c r="K374">
        <v>180</v>
      </c>
      <c r="L374">
        <v>128</v>
      </c>
      <c r="M374" s="33" t="s">
        <v>77</v>
      </c>
      <c r="N374" s="33" t="s">
        <v>77</v>
      </c>
      <c r="O374" s="33" t="s">
        <v>77</v>
      </c>
      <c r="P374" s="34">
        <v>1</v>
      </c>
      <c r="Q374" s="34">
        <v>1</v>
      </c>
      <c r="R374" s="34">
        <v>0</v>
      </c>
      <c r="S374" s="34">
        <v>0</v>
      </c>
      <c r="T374" s="5">
        <v>1</v>
      </c>
      <c r="U374" s="5">
        <v>1</v>
      </c>
      <c r="V374" s="5">
        <v>1</v>
      </c>
      <c r="W374" s="5">
        <v>1</v>
      </c>
      <c r="X374" s="5">
        <v>0</v>
      </c>
    </row>
    <row r="375" spans="1:24" ht="18.75" customHeight="1" x14ac:dyDescent="0.25">
      <c r="A375" t="s">
        <v>40</v>
      </c>
      <c r="B375" t="s">
        <v>41</v>
      </c>
      <c r="C375" t="s">
        <v>74</v>
      </c>
      <c r="D375" t="s">
        <v>80</v>
      </c>
      <c r="E375" s="32">
        <v>45745</v>
      </c>
      <c r="F375" s="5">
        <v>29</v>
      </c>
      <c r="G375" s="5">
        <v>3</v>
      </c>
      <c r="H375" s="5">
        <v>2025</v>
      </c>
      <c r="I375" s="5">
        <v>9</v>
      </c>
      <c r="J375" s="5">
        <v>1</v>
      </c>
      <c r="K375">
        <v>132</v>
      </c>
      <c r="L375">
        <v>107</v>
      </c>
      <c r="M375" s="33" t="s">
        <v>77</v>
      </c>
      <c r="N375" s="33" t="s">
        <v>77</v>
      </c>
      <c r="O375" s="33" t="s">
        <v>77</v>
      </c>
      <c r="P375" s="34">
        <v>3</v>
      </c>
      <c r="Q375" s="34">
        <v>3</v>
      </c>
      <c r="R375" s="34">
        <v>2</v>
      </c>
      <c r="S375" s="34">
        <v>1</v>
      </c>
      <c r="T375" s="5">
        <v>5</v>
      </c>
      <c r="U375" s="5">
        <v>4</v>
      </c>
      <c r="V375" s="5">
        <v>3</v>
      </c>
      <c r="W375" s="5">
        <v>5</v>
      </c>
      <c r="X375" s="5">
        <v>1</v>
      </c>
    </row>
    <row r="376" spans="1:24" ht="18.75" customHeight="1" x14ac:dyDescent="0.25">
      <c r="A376" t="s">
        <v>42</v>
      </c>
      <c r="B376" t="s">
        <v>43</v>
      </c>
      <c r="C376" t="s">
        <v>73</v>
      </c>
      <c r="D376" t="s">
        <v>78</v>
      </c>
      <c r="E376" s="32">
        <v>45745</v>
      </c>
      <c r="F376" s="5">
        <v>29</v>
      </c>
      <c r="G376" s="5">
        <v>3</v>
      </c>
      <c r="H376" s="5">
        <v>2025</v>
      </c>
      <c r="I376" s="5">
        <v>1</v>
      </c>
      <c r="J376" s="5">
        <v>0</v>
      </c>
      <c r="K376">
        <v>169</v>
      </c>
      <c r="L376">
        <v>87</v>
      </c>
      <c r="M376" s="33" t="s">
        <v>77</v>
      </c>
      <c r="N376" s="33" t="s">
        <v>77</v>
      </c>
      <c r="O376" s="33" t="s">
        <v>77</v>
      </c>
      <c r="P376" s="34">
        <v>0</v>
      </c>
      <c r="Q376" s="34">
        <v>1</v>
      </c>
      <c r="R376" s="34">
        <v>0</v>
      </c>
      <c r="S376" s="34">
        <v>0</v>
      </c>
      <c r="T376" s="5">
        <v>1</v>
      </c>
      <c r="U376" s="5">
        <v>0</v>
      </c>
      <c r="V376" s="5">
        <v>0</v>
      </c>
      <c r="W376" s="5">
        <v>1</v>
      </c>
      <c r="X376" s="5">
        <v>0</v>
      </c>
    </row>
    <row r="377" spans="1:24" ht="18.75" customHeight="1" x14ac:dyDescent="0.25">
      <c r="A377" t="s">
        <v>44</v>
      </c>
      <c r="B377" t="s">
        <v>45</v>
      </c>
      <c r="C377" t="s">
        <v>74</v>
      </c>
      <c r="D377" t="s">
        <v>80</v>
      </c>
      <c r="E377" s="32">
        <v>45745</v>
      </c>
      <c r="F377" s="5">
        <v>29</v>
      </c>
      <c r="G377" s="5">
        <v>3</v>
      </c>
      <c r="H377" s="5">
        <v>2025</v>
      </c>
      <c r="I377" s="5">
        <v>7</v>
      </c>
      <c r="J377" s="5">
        <v>0</v>
      </c>
      <c r="K377">
        <v>46</v>
      </c>
      <c r="L377">
        <v>35</v>
      </c>
      <c r="M377" s="33" t="s">
        <v>77</v>
      </c>
      <c r="N377" s="33" t="s">
        <v>77</v>
      </c>
      <c r="O377" s="33" t="s">
        <v>77</v>
      </c>
      <c r="P377" s="34">
        <v>3</v>
      </c>
      <c r="Q377" s="34">
        <v>2</v>
      </c>
      <c r="R377" s="34">
        <v>1</v>
      </c>
      <c r="S377" s="34">
        <v>1</v>
      </c>
      <c r="T377" s="5">
        <v>4</v>
      </c>
      <c r="U377" s="5">
        <v>3</v>
      </c>
      <c r="V377" s="5">
        <v>2</v>
      </c>
      <c r="W377" s="5">
        <v>4</v>
      </c>
      <c r="X377" s="5">
        <v>1</v>
      </c>
    </row>
    <row r="378" spans="1:24" ht="18.75" customHeight="1" x14ac:dyDescent="0.25">
      <c r="A378" t="s">
        <v>46</v>
      </c>
      <c r="B378" t="s">
        <v>47</v>
      </c>
      <c r="C378" t="s">
        <v>73</v>
      </c>
      <c r="D378" t="s">
        <v>76</v>
      </c>
      <c r="E378" s="32">
        <v>45745</v>
      </c>
      <c r="F378" s="5">
        <v>29</v>
      </c>
      <c r="G378" s="5">
        <v>3</v>
      </c>
      <c r="H378" s="5">
        <v>2025</v>
      </c>
      <c r="I378" s="5">
        <v>4</v>
      </c>
      <c r="J378" s="5">
        <v>0</v>
      </c>
      <c r="K378">
        <v>16</v>
      </c>
      <c r="L378">
        <v>9</v>
      </c>
      <c r="M378" s="33" t="s">
        <v>77</v>
      </c>
      <c r="N378" s="33" t="s">
        <v>77</v>
      </c>
      <c r="O378" s="33" t="s">
        <v>77</v>
      </c>
      <c r="P378" s="34">
        <v>2</v>
      </c>
      <c r="Q378" s="34">
        <v>0</v>
      </c>
      <c r="R378" s="34">
        <v>1</v>
      </c>
      <c r="S378" s="34">
        <v>1</v>
      </c>
      <c r="T378" s="5">
        <v>2</v>
      </c>
      <c r="U378" s="5">
        <v>2</v>
      </c>
      <c r="V378" s="5">
        <v>1</v>
      </c>
      <c r="W378" s="5">
        <v>3</v>
      </c>
      <c r="X378" s="5">
        <v>0</v>
      </c>
    </row>
    <row r="379" spans="1:24" ht="18.75" customHeight="1" x14ac:dyDescent="0.25">
      <c r="A379" s="35" t="s">
        <v>22</v>
      </c>
      <c r="B379" s="35" t="s">
        <v>23</v>
      </c>
      <c r="C379" t="s">
        <v>75</v>
      </c>
      <c r="D379" t="s">
        <v>78</v>
      </c>
      <c r="E379" s="32">
        <v>45746</v>
      </c>
      <c r="F379" s="5">
        <v>30</v>
      </c>
      <c r="G379" s="5">
        <v>3</v>
      </c>
      <c r="H379" s="5">
        <v>2025</v>
      </c>
      <c r="I379" s="5">
        <v>6</v>
      </c>
      <c r="J379" s="5">
        <v>2</v>
      </c>
      <c r="K379">
        <v>133</v>
      </c>
      <c r="L379">
        <v>115</v>
      </c>
      <c r="M379" s="33" t="s">
        <v>77</v>
      </c>
      <c r="N379" s="33" t="s">
        <v>77</v>
      </c>
      <c r="O379" s="33" t="s">
        <v>77</v>
      </c>
      <c r="P379" s="34">
        <v>3</v>
      </c>
      <c r="Q379" s="34">
        <v>1</v>
      </c>
      <c r="R379" s="34">
        <v>1</v>
      </c>
      <c r="S379" s="34">
        <v>1</v>
      </c>
      <c r="T379" s="5">
        <v>3</v>
      </c>
      <c r="U379" s="5">
        <v>3</v>
      </c>
      <c r="V379" s="5">
        <v>2</v>
      </c>
      <c r="W379" s="5">
        <v>3</v>
      </c>
      <c r="X379" s="5">
        <v>1</v>
      </c>
    </row>
    <row r="380" spans="1:24" ht="18.75" customHeight="1" x14ac:dyDescent="0.25">
      <c r="A380" t="s">
        <v>24</v>
      </c>
      <c r="B380" t="s">
        <v>25</v>
      </c>
      <c r="C380" t="s">
        <v>74</v>
      </c>
      <c r="D380" t="s">
        <v>78</v>
      </c>
      <c r="E380" s="32">
        <v>45746</v>
      </c>
      <c r="F380" s="5">
        <v>30</v>
      </c>
      <c r="G380" s="5">
        <v>3</v>
      </c>
      <c r="H380" s="5">
        <v>2025</v>
      </c>
      <c r="I380" s="5">
        <v>3</v>
      </c>
      <c r="J380" s="5">
        <v>1</v>
      </c>
      <c r="K380">
        <v>8</v>
      </c>
      <c r="L380">
        <v>7</v>
      </c>
      <c r="M380" s="33" t="s">
        <v>77</v>
      </c>
      <c r="N380" s="33" t="s">
        <v>77</v>
      </c>
      <c r="O380" s="33" t="s">
        <v>77</v>
      </c>
      <c r="P380" s="34">
        <v>1</v>
      </c>
      <c r="Q380" s="34">
        <v>1</v>
      </c>
      <c r="R380" s="34">
        <v>1</v>
      </c>
      <c r="S380" s="34">
        <v>0</v>
      </c>
      <c r="T380" s="5">
        <v>2</v>
      </c>
      <c r="U380" s="5">
        <v>1</v>
      </c>
      <c r="V380" s="5">
        <v>1</v>
      </c>
      <c r="W380" s="5">
        <v>2</v>
      </c>
      <c r="X380" s="5">
        <v>0</v>
      </c>
    </row>
    <row r="381" spans="1:24" ht="18.75" customHeight="1" x14ac:dyDescent="0.25">
      <c r="A381" t="s">
        <v>26</v>
      </c>
      <c r="B381" t="s">
        <v>27</v>
      </c>
      <c r="C381" t="s">
        <v>73</v>
      </c>
      <c r="D381" t="s">
        <v>78</v>
      </c>
      <c r="E381" s="32">
        <v>45746</v>
      </c>
      <c r="F381" s="5">
        <v>30</v>
      </c>
      <c r="G381" s="5">
        <v>3</v>
      </c>
      <c r="H381" s="5">
        <v>2025</v>
      </c>
      <c r="I381" s="5">
        <v>6</v>
      </c>
      <c r="J381" s="5">
        <v>2</v>
      </c>
      <c r="K381">
        <v>148</v>
      </c>
      <c r="L381">
        <v>141</v>
      </c>
      <c r="M381" s="33" t="s">
        <v>77</v>
      </c>
      <c r="N381" s="33" t="s">
        <v>77</v>
      </c>
      <c r="O381" s="33" t="s">
        <v>77</v>
      </c>
      <c r="P381" s="34">
        <v>3</v>
      </c>
      <c r="Q381" s="34">
        <v>1</v>
      </c>
      <c r="R381" s="34">
        <v>1</v>
      </c>
      <c r="S381" s="34">
        <v>1</v>
      </c>
      <c r="T381" s="5">
        <v>3</v>
      </c>
      <c r="U381" s="5">
        <v>3</v>
      </c>
      <c r="V381" s="5">
        <v>3</v>
      </c>
      <c r="W381" s="5">
        <v>2</v>
      </c>
      <c r="X381" s="5">
        <v>1</v>
      </c>
    </row>
    <row r="382" spans="1:24" ht="18.75" customHeight="1" x14ac:dyDescent="0.25">
      <c r="A382" t="s">
        <v>28</v>
      </c>
      <c r="B382" t="s">
        <v>29</v>
      </c>
      <c r="C382" t="s">
        <v>75</v>
      </c>
      <c r="D382" t="s">
        <v>76</v>
      </c>
      <c r="E382" s="32">
        <v>45746</v>
      </c>
      <c r="F382" s="5">
        <v>30</v>
      </c>
      <c r="G382" s="5">
        <v>3</v>
      </c>
      <c r="H382" s="5">
        <v>2025</v>
      </c>
      <c r="I382" s="5">
        <v>3</v>
      </c>
      <c r="J382" s="5">
        <v>0</v>
      </c>
      <c r="K382">
        <v>40</v>
      </c>
      <c r="L382">
        <v>30</v>
      </c>
      <c r="M382" s="33" t="s">
        <v>77</v>
      </c>
      <c r="N382" s="33" t="s">
        <v>77</v>
      </c>
      <c r="O382" s="33" t="s">
        <v>77</v>
      </c>
      <c r="P382" s="34">
        <v>1</v>
      </c>
      <c r="Q382" s="34">
        <v>0</v>
      </c>
      <c r="R382" s="34">
        <v>1</v>
      </c>
      <c r="S382" s="34">
        <v>1</v>
      </c>
      <c r="T382" s="5">
        <v>1</v>
      </c>
      <c r="U382" s="5">
        <v>2</v>
      </c>
      <c r="V382" s="5">
        <v>1</v>
      </c>
      <c r="W382" s="5">
        <v>2</v>
      </c>
      <c r="X382" s="5">
        <v>0</v>
      </c>
    </row>
    <row r="383" spans="1:24" ht="18.75" customHeight="1" x14ac:dyDescent="0.25">
      <c r="A383" t="s">
        <v>30</v>
      </c>
      <c r="B383" t="s">
        <v>31</v>
      </c>
      <c r="C383" t="s">
        <v>74</v>
      </c>
      <c r="D383" t="s">
        <v>79</v>
      </c>
      <c r="E383" s="32">
        <v>45746</v>
      </c>
      <c r="F383" s="5">
        <v>30</v>
      </c>
      <c r="G383" s="5">
        <v>3</v>
      </c>
      <c r="H383" s="5">
        <v>2025</v>
      </c>
      <c r="I383" s="5">
        <v>4</v>
      </c>
      <c r="J383" s="5">
        <v>2</v>
      </c>
      <c r="K383">
        <v>140</v>
      </c>
      <c r="L383">
        <v>79</v>
      </c>
      <c r="M383" s="33" t="s">
        <v>77</v>
      </c>
      <c r="N383" s="33" t="s">
        <v>77</v>
      </c>
      <c r="O383" s="33" t="s">
        <v>77</v>
      </c>
      <c r="P383" s="34">
        <v>2</v>
      </c>
      <c r="Q383" s="34">
        <v>0</v>
      </c>
      <c r="R383" s="34">
        <v>1</v>
      </c>
      <c r="S383" s="34">
        <v>1</v>
      </c>
      <c r="T383" s="5">
        <v>3</v>
      </c>
      <c r="U383" s="5">
        <v>1</v>
      </c>
      <c r="V383" s="5">
        <v>2</v>
      </c>
      <c r="W383" s="5">
        <v>2</v>
      </c>
      <c r="X383" s="5">
        <v>0</v>
      </c>
    </row>
    <row r="384" spans="1:24" ht="18.75" customHeight="1" x14ac:dyDescent="0.25">
      <c r="A384" t="s">
        <v>32</v>
      </c>
      <c r="B384" t="s">
        <v>33</v>
      </c>
      <c r="C384" t="s">
        <v>73</v>
      </c>
      <c r="D384" t="s">
        <v>78</v>
      </c>
      <c r="E384" s="32">
        <v>45746</v>
      </c>
      <c r="F384" s="5">
        <v>30</v>
      </c>
      <c r="G384" s="5">
        <v>3</v>
      </c>
      <c r="H384" s="5">
        <v>2025</v>
      </c>
      <c r="I384" s="5">
        <v>3</v>
      </c>
      <c r="J384" s="5">
        <v>2</v>
      </c>
      <c r="K384">
        <v>41</v>
      </c>
      <c r="L384">
        <v>37</v>
      </c>
      <c r="M384" s="33" t="s">
        <v>77</v>
      </c>
      <c r="N384" s="33" t="s">
        <v>77</v>
      </c>
      <c r="O384" s="33" t="s">
        <v>77</v>
      </c>
      <c r="P384" s="34">
        <v>1</v>
      </c>
      <c r="Q384" s="34">
        <v>0</v>
      </c>
      <c r="R384" s="34">
        <v>1</v>
      </c>
      <c r="S384" s="34">
        <v>1</v>
      </c>
      <c r="T384" s="5">
        <v>1</v>
      </c>
      <c r="U384" s="5">
        <v>2</v>
      </c>
      <c r="V384" s="5">
        <v>1</v>
      </c>
      <c r="W384" s="5">
        <v>2</v>
      </c>
      <c r="X384" s="5">
        <v>0</v>
      </c>
    </row>
    <row r="385" spans="1:24" ht="18.75" customHeight="1" x14ac:dyDescent="0.25">
      <c r="A385" t="s">
        <v>34</v>
      </c>
      <c r="B385" t="s">
        <v>35</v>
      </c>
      <c r="C385" t="s">
        <v>74</v>
      </c>
      <c r="D385" t="s">
        <v>79</v>
      </c>
      <c r="E385" s="32">
        <v>45746</v>
      </c>
      <c r="F385" s="5">
        <v>30</v>
      </c>
      <c r="G385" s="5">
        <v>3</v>
      </c>
      <c r="H385" s="5">
        <v>2025</v>
      </c>
      <c r="I385" s="5">
        <v>0</v>
      </c>
      <c r="J385" s="5">
        <v>2</v>
      </c>
      <c r="K385">
        <v>67</v>
      </c>
      <c r="L385">
        <v>41</v>
      </c>
      <c r="M385" s="33" t="s">
        <v>77</v>
      </c>
      <c r="N385" s="33" t="s">
        <v>77</v>
      </c>
      <c r="O385" s="33" t="s">
        <v>77</v>
      </c>
      <c r="P385" s="34">
        <v>0</v>
      </c>
      <c r="Q385" s="34">
        <v>0</v>
      </c>
      <c r="R385" s="34">
        <v>0</v>
      </c>
      <c r="S385" s="34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8.75" customHeight="1" x14ac:dyDescent="0.25">
      <c r="A386" t="s">
        <v>36</v>
      </c>
      <c r="B386" t="s">
        <v>37</v>
      </c>
      <c r="C386" t="s">
        <v>74</v>
      </c>
      <c r="D386" t="s">
        <v>79</v>
      </c>
      <c r="E386" s="32">
        <v>45746</v>
      </c>
      <c r="F386" s="5">
        <v>30</v>
      </c>
      <c r="G386" s="5">
        <v>3</v>
      </c>
      <c r="H386" s="5">
        <v>2025</v>
      </c>
      <c r="I386" s="5">
        <v>2</v>
      </c>
      <c r="J386" s="5">
        <v>1</v>
      </c>
      <c r="K386">
        <v>112</v>
      </c>
      <c r="L386">
        <v>74</v>
      </c>
      <c r="M386" s="33" t="s">
        <v>77</v>
      </c>
      <c r="N386" s="33" t="s">
        <v>77</v>
      </c>
      <c r="O386" s="33" t="s">
        <v>77</v>
      </c>
      <c r="P386" s="34">
        <v>1</v>
      </c>
      <c r="Q386" s="34">
        <v>1</v>
      </c>
      <c r="R386" s="34">
        <v>0</v>
      </c>
      <c r="S386" s="34">
        <v>0</v>
      </c>
      <c r="T386" s="5">
        <v>1</v>
      </c>
      <c r="U386" s="5">
        <v>1</v>
      </c>
      <c r="V386" s="5">
        <v>1</v>
      </c>
      <c r="W386" s="5">
        <v>1</v>
      </c>
      <c r="X386" s="5">
        <v>0</v>
      </c>
    </row>
    <row r="387" spans="1:24" ht="18.75" customHeight="1" x14ac:dyDescent="0.25">
      <c r="A387" t="s">
        <v>38</v>
      </c>
      <c r="B387" t="s">
        <v>82</v>
      </c>
      <c r="C387" t="s">
        <v>74</v>
      </c>
      <c r="D387" t="s">
        <v>80</v>
      </c>
      <c r="E387" s="32">
        <v>45746</v>
      </c>
      <c r="F387" s="5">
        <v>30</v>
      </c>
      <c r="G387" s="5">
        <v>3</v>
      </c>
      <c r="H387" s="5">
        <v>2025</v>
      </c>
      <c r="I387" s="5">
        <v>1</v>
      </c>
      <c r="J387" s="5">
        <v>2</v>
      </c>
      <c r="K387">
        <v>30</v>
      </c>
      <c r="L387">
        <v>19</v>
      </c>
      <c r="M387" s="33" t="s">
        <v>77</v>
      </c>
      <c r="N387" s="33" t="s">
        <v>77</v>
      </c>
      <c r="O387" s="33" t="s">
        <v>77</v>
      </c>
      <c r="P387" s="34">
        <v>0</v>
      </c>
      <c r="Q387" s="34">
        <v>1</v>
      </c>
      <c r="R387" s="34">
        <v>0</v>
      </c>
      <c r="S387" s="34">
        <v>0</v>
      </c>
      <c r="T387" s="5">
        <v>1</v>
      </c>
      <c r="U387" s="5">
        <v>0</v>
      </c>
      <c r="V387" s="5">
        <v>0</v>
      </c>
      <c r="W387" s="5">
        <v>1</v>
      </c>
      <c r="X387" s="5">
        <v>0</v>
      </c>
    </row>
    <row r="388" spans="1:24" ht="18.75" customHeight="1" x14ac:dyDescent="0.25">
      <c r="A388" t="s">
        <v>40</v>
      </c>
      <c r="B388" t="s">
        <v>41</v>
      </c>
      <c r="C388" t="s">
        <v>74</v>
      </c>
      <c r="D388" t="s">
        <v>80</v>
      </c>
      <c r="E388" s="32">
        <v>45746</v>
      </c>
      <c r="F388" s="5">
        <v>30</v>
      </c>
      <c r="G388" s="5">
        <v>3</v>
      </c>
      <c r="H388" s="5">
        <v>2025</v>
      </c>
      <c r="I388" s="5">
        <v>7</v>
      </c>
      <c r="J388" s="5">
        <v>1</v>
      </c>
      <c r="K388">
        <v>32</v>
      </c>
      <c r="L388">
        <v>30</v>
      </c>
      <c r="M388" s="33" t="s">
        <v>77</v>
      </c>
      <c r="N388" s="33" t="s">
        <v>77</v>
      </c>
      <c r="O388" s="33" t="s">
        <v>77</v>
      </c>
      <c r="P388" s="34">
        <v>3</v>
      </c>
      <c r="Q388" s="34">
        <v>1</v>
      </c>
      <c r="R388" s="34">
        <v>1</v>
      </c>
      <c r="S388" s="34">
        <v>2</v>
      </c>
      <c r="T388" s="5">
        <v>3</v>
      </c>
      <c r="U388" s="5">
        <v>4</v>
      </c>
      <c r="V388" s="5">
        <v>3</v>
      </c>
      <c r="W388" s="5">
        <v>3</v>
      </c>
      <c r="X388" s="5">
        <v>1</v>
      </c>
    </row>
    <row r="389" spans="1:24" ht="18.75" customHeight="1" x14ac:dyDescent="0.25">
      <c r="A389" t="s">
        <v>42</v>
      </c>
      <c r="B389" t="s">
        <v>43</v>
      </c>
      <c r="C389" t="s">
        <v>73</v>
      </c>
      <c r="D389" t="s">
        <v>78</v>
      </c>
      <c r="E389" s="32">
        <v>45746</v>
      </c>
      <c r="F389" s="5">
        <v>30</v>
      </c>
      <c r="G389" s="5">
        <v>3</v>
      </c>
      <c r="H389" s="5">
        <v>2025</v>
      </c>
      <c r="I389" s="5">
        <v>4</v>
      </c>
      <c r="J389" s="5">
        <v>1</v>
      </c>
      <c r="K389">
        <v>6</v>
      </c>
      <c r="L389">
        <v>6</v>
      </c>
      <c r="M389" s="33" t="s">
        <v>77</v>
      </c>
      <c r="N389" s="33" t="s">
        <v>77</v>
      </c>
      <c r="O389" s="33" t="s">
        <v>77</v>
      </c>
      <c r="P389" s="34">
        <v>2</v>
      </c>
      <c r="Q389" s="34">
        <v>0</v>
      </c>
      <c r="R389" s="34">
        <v>1</v>
      </c>
      <c r="S389" s="34">
        <v>1</v>
      </c>
      <c r="T389" s="5">
        <v>2</v>
      </c>
      <c r="U389" s="5">
        <v>2</v>
      </c>
      <c r="V389" s="5">
        <v>2</v>
      </c>
      <c r="W389" s="5">
        <v>2</v>
      </c>
      <c r="X389" s="5">
        <v>0</v>
      </c>
    </row>
    <row r="390" spans="1:24" ht="18.75" customHeight="1" x14ac:dyDescent="0.25">
      <c r="A390" t="s">
        <v>44</v>
      </c>
      <c r="B390" t="s">
        <v>45</v>
      </c>
      <c r="C390" t="s">
        <v>74</v>
      </c>
      <c r="D390" t="s">
        <v>80</v>
      </c>
      <c r="E390" s="32">
        <v>45746</v>
      </c>
      <c r="F390" s="5">
        <v>30</v>
      </c>
      <c r="G390" s="5">
        <v>3</v>
      </c>
      <c r="H390" s="5">
        <v>2025</v>
      </c>
      <c r="I390" s="5">
        <v>3</v>
      </c>
      <c r="J390" s="5">
        <v>1</v>
      </c>
      <c r="K390">
        <v>51</v>
      </c>
      <c r="L390">
        <v>34</v>
      </c>
      <c r="M390" s="33" t="s">
        <v>77</v>
      </c>
      <c r="N390" s="33" t="s">
        <v>77</v>
      </c>
      <c r="O390" s="33" t="s">
        <v>77</v>
      </c>
      <c r="P390" s="34">
        <v>1</v>
      </c>
      <c r="Q390" s="34">
        <v>1</v>
      </c>
      <c r="R390" s="34">
        <v>0</v>
      </c>
      <c r="S390" s="34">
        <v>1</v>
      </c>
      <c r="T390" s="5">
        <v>2</v>
      </c>
      <c r="U390" s="5">
        <v>1</v>
      </c>
      <c r="V390" s="5">
        <v>1</v>
      </c>
      <c r="W390" s="5">
        <v>2</v>
      </c>
      <c r="X390" s="5">
        <v>0</v>
      </c>
    </row>
    <row r="391" spans="1:24" ht="18.75" customHeight="1" x14ac:dyDescent="0.25">
      <c r="A391" t="s">
        <v>46</v>
      </c>
      <c r="B391" t="s">
        <v>47</v>
      </c>
      <c r="C391" t="s">
        <v>73</v>
      </c>
      <c r="D391" t="s">
        <v>76</v>
      </c>
      <c r="E391" s="32">
        <v>45746</v>
      </c>
      <c r="F391" s="5">
        <v>30</v>
      </c>
      <c r="G391" s="5">
        <v>3</v>
      </c>
      <c r="H391" s="5">
        <v>2025</v>
      </c>
      <c r="I391" s="5">
        <v>10</v>
      </c>
      <c r="J391" s="5">
        <v>2</v>
      </c>
      <c r="K391">
        <v>58</v>
      </c>
      <c r="L391">
        <v>54</v>
      </c>
      <c r="M391" s="33" t="s">
        <v>77</v>
      </c>
      <c r="N391" s="33" t="s">
        <v>77</v>
      </c>
      <c r="O391" s="33" t="s">
        <v>77</v>
      </c>
      <c r="P391" s="34">
        <v>4</v>
      </c>
      <c r="Q391" s="34">
        <v>2</v>
      </c>
      <c r="R391" s="34">
        <v>2</v>
      </c>
      <c r="S391" s="34">
        <v>2</v>
      </c>
      <c r="T391" s="5">
        <v>5</v>
      </c>
      <c r="U391" s="5">
        <v>5</v>
      </c>
      <c r="V391" s="5">
        <v>3</v>
      </c>
      <c r="W391" s="5">
        <v>6</v>
      </c>
      <c r="X391" s="5">
        <v>1</v>
      </c>
    </row>
    <row r="392" spans="1:24" ht="18.75" customHeight="1" x14ac:dyDescent="0.25">
      <c r="A392" s="35" t="s">
        <v>22</v>
      </c>
      <c r="B392" s="35" t="s">
        <v>23</v>
      </c>
      <c r="C392" t="s">
        <v>75</v>
      </c>
      <c r="D392" t="s">
        <v>78</v>
      </c>
      <c r="E392" s="32">
        <v>45747</v>
      </c>
      <c r="F392" s="5">
        <v>31</v>
      </c>
      <c r="G392" s="5">
        <v>3</v>
      </c>
      <c r="H392" s="5">
        <v>2025</v>
      </c>
      <c r="I392" s="5">
        <v>2</v>
      </c>
      <c r="J392" s="5">
        <v>1</v>
      </c>
      <c r="K392">
        <v>150</v>
      </c>
      <c r="L392">
        <v>84</v>
      </c>
      <c r="M392" s="33" t="s">
        <v>77</v>
      </c>
      <c r="N392" s="33" t="s">
        <v>77</v>
      </c>
      <c r="O392" s="33" t="s">
        <v>77</v>
      </c>
      <c r="P392" s="34">
        <v>1</v>
      </c>
      <c r="Q392" s="34">
        <v>1</v>
      </c>
      <c r="R392" s="34">
        <v>0</v>
      </c>
      <c r="S392" s="34">
        <v>0</v>
      </c>
      <c r="T392" s="5">
        <v>1</v>
      </c>
      <c r="U392" s="5">
        <v>1</v>
      </c>
      <c r="V392" s="5">
        <v>1</v>
      </c>
      <c r="W392" s="5">
        <v>1</v>
      </c>
      <c r="X392" s="5">
        <v>0</v>
      </c>
    </row>
    <row r="393" spans="1:24" ht="18.75" customHeight="1" x14ac:dyDescent="0.25">
      <c r="A393" t="s">
        <v>24</v>
      </c>
      <c r="B393" t="s">
        <v>25</v>
      </c>
      <c r="C393" t="s">
        <v>74</v>
      </c>
      <c r="D393" t="s">
        <v>78</v>
      </c>
      <c r="E393" s="32">
        <v>45747</v>
      </c>
      <c r="F393" s="5">
        <v>31</v>
      </c>
      <c r="G393" s="5">
        <v>3</v>
      </c>
      <c r="H393" s="5">
        <v>2025</v>
      </c>
      <c r="I393" s="5">
        <v>8</v>
      </c>
      <c r="J393" s="5">
        <v>2</v>
      </c>
      <c r="K393">
        <v>38</v>
      </c>
      <c r="L393">
        <v>30</v>
      </c>
      <c r="M393" s="33" t="s">
        <v>77</v>
      </c>
      <c r="N393" s="33" t="s">
        <v>77</v>
      </c>
      <c r="O393" s="33" t="s">
        <v>77</v>
      </c>
      <c r="P393" s="34">
        <v>3</v>
      </c>
      <c r="Q393" s="34">
        <v>1</v>
      </c>
      <c r="R393" s="34">
        <v>2</v>
      </c>
      <c r="S393" s="34">
        <v>2</v>
      </c>
      <c r="T393" s="5">
        <v>3</v>
      </c>
      <c r="U393" s="5">
        <v>5</v>
      </c>
      <c r="V393" s="5">
        <v>4</v>
      </c>
      <c r="W393" s="5">
        <v>3</v>
      </c>
      <c r="X393" s="5">
        <v>1</v>
      </c>
    </row>
    <row r="394" spans="1:24" ht="18.75" customHeight="1" x14ac:dyDescent="0.25">
      <c r="A394" t="s">
        <v>26</v>
      </c>
      <c r="B394" t="s">
        <v>27</v>
      </c>
      <c r="C394" t="s">
        <v>73</v>
      </c>
      <c r="D394" t="s">
        <v>78</v>
      </c>
      <c r="E394" s="32">
        <v>45747</v>
      </c>
      <c r="F394" s="5">
        <v>31</v>
      </c>
      <c r="G394" s="5">
        <v>3</v>
      </c>
      <c r="H394" s="5">
        <v>2025</v>
      </c>
      <c r="I394" s="5">
        <v>5</v>
      </c>
      <c r="J394" s="5">
        <v>0</v>
      </c>
      <c r="K394">
        <v>183</v>
      </c>
      <c r="L394">
        <v>121</v>
      </c>
      <c r="M394" s="33" t="s">
        <v>77</v>
      </c>
      <c r="N394" s="33" t="s">
        <v>77</v>
      </c>
      <c r="O394" s="33" t="s">
        <v>77</v>
      </c>
      <c r="P394" s="34">
        <v>2</v>
      </c>
      <c r="Q394" s="34">
        <v>1</v>
      </c>
      <c r="R394" s="34">
        <v>1</v>
      </c>
      <c r="S394" s="34">
        <v>1</v>
      </c>
      <c r="T394" s="5">
        <v>3</v>
      </c>
      <c r="U394" s="5">
        <v>2</v>
      </c>
      <c r="V394" s="5">
        <v>2</v>
      </c>
      <c r="W394" s="5">
        <v>3</v>
      </c>
      <c r="X394" s="5">
        <v>0</v>
      </c>
    </row>
    <row r="395" spans="1:24" ht="18.75" customHeight="1" x14ac:dyDescent="0.25">
      <c r="A395" t="s">
        <v>28</v>
      </c>
      <c r="B395" t="s">
        <v>29</v>
      </c>
      <c r="C395" t="s">
        <v>75</v>
      </c>
      <c r="D395" t="s">
        <v>76</v>
      </c>
      <c r="E395" s="32">
        <v>45747</v>
      </c>
      <c r="F395" s="5">
        <v>31</v>
      </c>
      <c r="G395" s="5">
        <v>3</v>
      </c>
      <c r="H395" s="5">
        <v>2025</v>
      </c>
      <c r="I395" s="5">
        <v>0</v>
      </c>
      <c r="J395" s="5">
        <v>1</v>
      </c>
      <c r="K395">
        <v>38</v>
      </c>
      <c r="L395">
        <v>37</v>
      </c>
      <c r="M395" s="33" t="s">
        <v>77</v>
      </c>
      <c r="N395" s="33" t="s">
        <v>77</v>
      </c>
      <c r="O395" s="33" t="s">
        <v>77</v>
      </c>
      <c r="P395" s="34">
        <v>0</v>
      </c>
      <c r="Q395" s="34">
        <v>0</v>
      </c>
      <c r="R395" s="34">
        <v>0</v>
      </c>
      <c r="S395" s="34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8.75" customHeight="1" x14ac:dyDescent="0.25">
      <c r="A396" t="s">
        <v>30</v>
      </c>
      <c r="B396" t="s">
        <v>31</v>
      </c>
      <c r="C396" t="s">
        <v>74</v>
      </c>
      <c r="D396" t="s">
        <v>79</v>
      </c>
      <c r="E396" s="32">
        <v>45747</v>
      </c>
      <c r="F396" s="5">
        <v>31</v>
      </c>
      <c r="G396" s="5">
        <v>3</v>
      </c>
      <c r="H396" s="5">
        <v>2025</v>
      </c>
      <c r="I396" s="5">
        <v>1</v>
      </c>
      <c r="J396" s="5">
        <v>2</v>
      </c>
      <c r="K396">
        <v>29</v>
      </c>
      <c r="L396">
        <v>24</v>
      </c>
      <c r="M396" s="33" t="s">
        <v>77</v>
      </c>
      <c r="N396" s="33" t="s">
        <v>77</v>
      </c>
      <c r="O396" s="33" t="s">
        <v>77</v>
      </c>
      <c r="P396" s="34">
        <v>0</v>
      </c>
      <c r="Q396" s="34">
        <v>1</v>
      </c>
      <c r="R396" s="34">
        <v>0</v>
      </c>
      <c r="S396" s="34">
        <v>0</v>
      </c>
      <c r="T396" s="5">
        <v>0</v>
      </c>
      <c r="U396" s="5">
        <v>1</v>
      </c>
      <c r="V396" s="5">
        <v>0</v>
      </c>
      <c r="W396" s="5">
        <v>1</v>
      </c>
      <c r="X396" s="5">
        <v>0</v>
      </c>
    </row>
    <row r="397" spans="1:24" ht="18.75" customHeight="1" x14ac:dyDescent="0.25">
      <c r="A397" t="s">
        <v>32</v>
      </c>
      <c r="B397" t="s">
        <v>33</v>
      </c>
      <c r="C397" t="s">
        <v>73</v>
      </c>
      <c r="D397" t="s">
        <v>78</v>
      </c>
      <c r="E397" s="32">
        <v>45747</v>
      </c>
      <c r="F397" s="5">
        <v>31</v>
      </c>
      <c r="G397" s="5">
        <v>3</v>
      </c>
      <c r="H397" s="5">
        <v>2025</v>
      </c>
      <c r="I397" s="5">
        <v>6</v>
      </c>
      <c r="J397" s="5">
        <v>0</v>
      </c>
      <c r="K397">
        <v>123</v>
      </c>
      <c r="L397">
        <v>101</v>
      </c>
      <c r="M397" s="33" t="s">
        <v>77</v>
      </c>
      <c r="N397" s="33" t="s">
        <v>77</v>
      </c>
      <c r="O397" s="33" t="s">
        <v>77</v>
      </c>
      <c r="P397" s="34">
        <v>3</v>
      </c>
      <c r="Q397" s="34">
        <v>1</v>
      </c>
      <c r="R397" s="34">
        <v>1</v>
      </c>
      <c r="S397" s="34">
        <v>1</v>
      </c>
      <c r="T397" s="5">
        <v>3</v>
      </c>
      <c r="U397" s="5">
        <v>3</v>
      </c>
      <c r="V397" s="5">
        <v>2</v>
      </c>
      <c r="W397" s="5">
        <v>3</v>
      </c>
      <c r="X397" s="5">
        <v>1</v>
      </c>
    </row>
    <row r="398" spans="1:24" ht="18.75" customHeight="1" x14ac:dyDescent="0.25">
      <c r="A398" t="s">
        <v>34</v>
      </c>
      <c r="B398" t="s">
        <v>35</v>
      </c>
      <c r="C398" t="s">
        <v>74</v>
      </c>
      <c r="D398" t="s">
        <v>79</v>
      </c>
      <c r="E398" s="32">
        <v>45747</v>
      </c>
      <c r="F398" s="5">
        <v>31</v>
      </c>
      <c r="G398" s="5">
        <v>3</v>
      </c>
      <c r="H398" s="5">
        <v>2025</v>
      </c>
      <c r="I398" s="5">
        <v>5</v>
      </c>
      <c r="J398" s="5">
        <v>0</v>
      </c>
      <c r="K398">
        <v>151</v>
      </c>
      <c r="L398">
        <v>97</v>
      </c>
      <c r="M398" s="33" t="s">
        <v>77</v>
      </c>
      <c r="N398" s="33" t="s">
        <v>77</v>
      </c>
      <c r="O398" s="33" t="s">
        <v>77</v>
      </c>
      <c r="P398" s="34">
        <v>2</v>
      </c>
      <c r="Q398" s="34">
        <v>1</v>
      </c>
      <c r="R398" s="34">
        <v>1</v>
      </c>
      <c r="S398" s="34">
        <v>1</v>
      </c>
      <c r="T398" s="5">
        <v>3</v>
      </c>
      <c r="U398" s="5">
        <v>2</v>
      </c>
      <c r="V398" s="5">
        <v>1</v>
      </c>
      <c r="W398" s="5">
        <v>3</v>
      </c>
      <c r="X398" s="5">
        <v>1</v>
      </c>
    </row>
    <row r="399" spans="1:24" ht="18.75" customHeight="1" x14ac:dyDescent="0.25">
      <c r="A399" t="s">
        <v>36</v>
      </c>
      <c r="B399" t="s">
        <v>37</v>
      </c>
      <c r="C399" t="s">
        <v>74</v>
      </c>
      <c r="D399" t="s">
        <v>79</v>
      </c>
      <c r="E399" s="32">
        <v>45747</v>
      </c>
      <c r="F399" s="5">
        <v>31</v>
      </c>
      <c r="G399" s="5">
        <v>3</v>
      </c>
      <c r="H399" s="5">
        <v>2025</v>
      </c>
      <c r="I399" s="5">
        <v>4</v>
      </c>
      <c r="J399" s="5">
        <v>1</v>
      </c>
      <c r="K399">
        <v>154</v>
      </c>
      <c r="L399">
        <v>102</v>
      </c>
      <c r="M399" s="33" t="s">
        <v>77</v>
      </c>
      <c r="N399" s="33" t="s">
        <v>77</v>
      </c>
      <c r="O399" s="33" t="s">
        <v>77</v>
      </c>
      <c r="P399" s="34">
        <v>1</v>
      </c>
      <c r="Q399" s="34">
        <v>1</v>
      </c>
      <c r="R399" s="34">
        <v>1</v>
      </c>
      <c r="S399" s="34">
        <v>1</v>
      </c>
      <c r="T399" s="5">
        <v>2</v>
      </c>
      <c r="U399" s="5">
        <v>2</v>
      </c>
      <c r="V399" s="5">
        <v>1</v>
      </c>
      <c r="W399" s="5">
        <v>2</v>
      </c>
      <c r="X399" s="5">
        <v>1</v>
      </c>
    </row>
    <row r="400" spans="1:24" ht="18.75" customHeight="1" x14ac:dyDescent="0.25">
      <c r="A400" t="s">
        <v>38</v>
      </c>
      <c r="B400" t="s">
        <v>82</v>
      </c>
      <c r="C400" t="s">
        <v>74</v>
      </c>
      <c r="D400" t="s">
        <v>80</v>
      </c>
      <c r="E400" s="32">
        <v>45747</v>
      </c>
      <c r="F400" s="5">
        <v>31</v>
      </c>
      <c r="G400" s="5">
        <v>3</v>
      </c>
      <c r="H400" s="5">
        <v>2025</v>
      </c>
      <c r="I400" s="5">
        <v>1</v>
      </c>
      <c r="J400" s="5">
        <v>0</v>
      </c>
      <c r="K400">
        <v>30</v>
      </c>
      <c r="L400">
        <v>23</v>
      </c>
      <c r="M400" s="33" t="s">
        <v>77</v>
      </c>
      <c r="N400" s="33" t="s">
        <v>77</v>
      </c>
      <c r="O400" s="33" t="s">
        <v>77</v>
      </c>
      <c r="P400" s="34">
        <v>0</v>
      </c>
      <c r="Q400" s="34">
        <v>1</v>
      </c>
      <c r="R400" s="34">
        <v>0</v>
      </c>
      <c r="S400" s="34">
        <v>0</v>
      </c>
      <c r="T400" s="5">
        <v>1</v>
      </c>
      <c r="U400" s="5">
        <v>0</v>
      </c>
      <c r="V400" s="5">
        <v>0</v>
      </c>
      <c r="W400" s="5">
        <v>1</v>
      </c>
      <c r="X400" s="5">
        <v>0</v>
      </c>
    </row>
    <row r="401" spans="1:24" ht="18.75" customHeight="1" x14ac:dyDescent="0.25">
      <c r="A401" t="s">
        <v>40</v>
      </c>
      <c r="B401" t="s">
        <v>41</v>
      </c>
      <c r="C401" t="s">
        <v>74</v>
      </c>
      <c r="D401" t="s">
        <v>80</v>
      </c>
      <c r="E401" s="32">
        <v>45747</v>
      </c>
      <c r="F401" s="5">
        <v>31</v>
      </c>
      <c r="G401" s="5">
        <v>3</v>
      </c>
      <c r="H401" s="5">
        <v>2025</v>
      </c>
      <c r="I401" s="5">
        <v>3</v>
      </c>
      <c r="J401" s="5">
        <v>2</v>
      </c>
      <c r="K401">
        <v>38</v>
      </c>
      <c r="L401">
        <v>30</v>
      </c>
      <c r="M401" s="33" t="s">
        <v>77</v>
      </c>
      <c r="N401" s="33" t="s">
        <v>77</v>
      </c>
      <c r="O401" s="33" t="s">
        <v>77</v>
      </c>
      <c r="P401" s="34">
        <v>1</v>
      </c>
      <c r="Q401" s="34">
        <v>0</v>
      </c>
      <c r="R401" s="34">
        <v>1</v>
      </c>
      <c r="S401" s="34">
        <v>1</v>
      </c>
      <c r="T401" s="5">
        <v>2</v>
      </c>
      <c r="U401" s="5">
        <v>1</v>
      </c>
      <c r="V401" s="5">
        <v>1</v>
      </c>
      <c r="W401" s="5">
        <v>2</v>
      </c>
      <c r="X401" s="5">
        <v>0</v>
      </c>
    </row>
    <row r="402" spans="1:24" ht="18.75" customHeight="1" x14ac:dyDescent="0.25">
      <c r="A402" t="s">
        <v>42</v>
      </c>
      <c r="B402" t="s">
        <v>43</v>
      </c>
      <c r="C402" t="s">
        <v>73</v>
      </c>
      <c r="D402" t="s">
        <v>78</v>
      </c>
      <c r="E402" s="32">
        <v>45747</v>
      </c>
      <c r="F402" s="5">
        <v>31</v>
      </c>
      <c r="G402" s="5">
        <v>3</v>
      </c>
      <c r="H402" s="5">
        <v>2025</v>
      </c>
      <c r="I402" s="5">
        <v>5</v>
      </c>
      <c r="J402" s="5">
        <v>2</v>
      </c>
      <c r="K402">
        <v>183</v>
      </c>
      <c r="L402">
        <v>139</v>
      </c>
      <c r="M402" s="33" t="s">
        <v>77</v>
      </c>
      <c r="N402" s="33" t="s">
        <v>77</v>
      </c>
      <c r="O402" s="33" t="s">
        <v>77</v>
      </c>
      <c r="P402" s="34">
        <v>2</v>
      </c>
      <c r="Q402" s="34">
        <v>1</v>
      </c>
      <c r="R402" s="34">
        <v>1</v>
      </c>
      <c r="S402" s="34">
        <v>1</v>
      </c>
      <c r="T402" s="5">
        <v>2</v>
      </c>
      <c r="U402" s="5">
        <v>3</v>
      </c>
      <c r="V402" s="5">
        <v>2</v>
      </c>
      <c r="W402" s="5">
        <v>2</v>
      </c>
      <c r="X402" s="5">
        <v>1</v>
      </c>
    </row>
    <row r="403" spans="1:24" ht="18.75" customHeight="1" x14ac:dyDescent="0.25">
      <c r="A403" t="s">
        <v>44</v>
      </c>
      <c r="B403" t="s">
        <v>45</v>
      </c>
      <c r="C403" t="s">
        <v>74</v>
      </c>
      <c r="D403" t="s">
        <v>80</v>
      </c>
      <c r="E403" s="32">
        <v>45747</v>
      </c>
      <c r="F403" s="5">
        <v>31</v>
      </c>
      <c r="G403" s="5">
        <v>3</v>
      </c>
      <c r="H403" s="5">
        <v>2025</v>
      </c>
      <c r="I403" s="5">
        <v>8</v>
      </c>
      <c r="J403" s="5">
        <v>0</v>
      </c>
      <c r="K403">
        <v>171</v>
      </c>
      <c r="L403">
        <v>146</v>
      </c>
      <c r="M403" s="33" t="s">
        <v>77</v>
      </c>
      <c r="N403" s="33" t="s">
        <v>77</v>
      </c>
      <c r="O403" s="33" t="s">
        <v>77</v>
      </c>
      <c r="P403" s="34">
        <v>3</v>
      </c>
      <c r="Q403" s="34">
        <v>2</v>
      </c>
      <c r="R403" s="34">
        <v>2</v>
      </c>
      <c r="S403" s="34">
        <v>1</v>
      </c>
      <c r="T403" s="5">
        <v>5</v>
      </c>
      <c r="U403" s="5">
        <v>3</v>
      </c>
      <c r="V403" s="5">
        <v>2</v>
      </c>
      <c r="W403" s="5">
        <v>5</v>
      </c>
      <c r="X403" s="5">
        <v>1</v>
      </c>
    </row>
    <row r="404" spans="1:24" ht="18.75" customHeight="1" x14ac:dyDescent="0.25">
      <c r="A404" t="s">
        <v>46</v>
      </c>
      <c r="B404" t="s">
        <v>47</v>
      </c>
      <c r="C404" t="s">
        <v>73</v>
      </c>
      <c r="D404" t="s">
        <v>76</v>
      </c>
      <c r="E404" s="32">
        <v>45747</v>
      </c>
      <c r="F404" s="5">
        <v>31</v>
      </c>
      <c r="G404" s="5">
        <v>3</v>
      </c>
      <c r="H404" s="5">
        <v>2025</v>
      </c>
      <c r="I404" s="5">
        <v>1</v>
      </c>
      <c r="J404" s="5">
        <v>0</v>
      </c>
      <c r="K404">
        <v>77</v>
      </c>
      <c r="L404">
        <v>72</v>
      </c>
      <c r="M404" s="33" t="s">
        <v>77</v>
      </c>
      <c r="N404" s="33" t="s">
        <v>77</v>
      </c>
      <c r="O404" s="33" t="s">
        <v>77</v>
      </c>
      <c r="P404" s="34">
        <v>0</v>
      </c>
      <c r="Q404" s="34">
        <v>1</v>
      </c>
      <c r="R404" s="34">
        <v>0</v>
      </c>
      <c r="S404" s="34">
        <v>0</v>
      </c>
      <c r="T404" s="5">
        <v>0</v>
      </c>
      <c r="U404" s="5">
        <v>1</v>
      </c>
      <c r="V404" s="5">
        <v>0</v>
      </c>
      <c r="W404" s="5">
        <v>1</v>
      </c>
      <c r="X404" s="5">
        <v>0</v>
      </c>
    </row>
    <row r="405" spans="1:24" ht="18.75" customHeight="1" x14ac:dyDescent="0.25">
      <c r="A405" s="35" t="s">
        <v>22</v>
      </c>
      <c r="B405" s="35" t="s">
        <v>23</v>
      </c>
      <c r="C405" t="s">
        <v>75</v>
      </c>
      <c r="D405" t="s">
        <v>78</v>
      </c>
      <c r="E405" s="32">
        <v>45748</v>
      </c>
      <c r="F405" s="5">
        <v>1</v>
      </c>
      <c r="G405" s="5">
        <v>4</v>
      </c>
      <c r="H405" s="5">
        <v>2025</v>
      </c>
      <c r="I405" s="5">
        <v>0</v>
      </c>
      <c r="J405" s="5">
        <v>0</v>
      </c>
      <c r="K405">
        <v>107</v>
      </c>
      <c r="L405">
        <v>61</v>
      </c>
      <c r="M405" s="33" t="s">
        <v>77</v>
      </c>
      <c r="N405" s="33" t="s">
        <v>77</v>
      </c>
      <c r="O405" s="33" t="s">
        <v>77</v>
      </c>
      <c r="P405" s="34">
        <v>0</v>
      </c>
      <c r="Q405" s="34">
        <v>0</v>
      </c>
      <c r="R405" s="34">
        <v>0</v>
      </c>
      <c r="S405" s="34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8.75" customHeight="1" x14ac:dyDescent="0.25">
      <c r="A406" t="s">
        <v>24</v>
      </c>
      <c r="B406" t="s">
        <v>25</v>
      </c>
      <c r="C406" t="s">
        <v>74</v>
      </c>
      <c r="D406" t="s">
        <v>78</v>
      </c>
      <c r="E406" s="32">
        <v>45748</v>
      </c>
      <c r="F406" s="5">
        <v>1</v>
      </c>
      <c r="G406" s="5">
        <v>4</v>
      </c>
      <c r="H406" s="5">
        <v>2025</v>
      </c>
      <c r="I406" s="5">
        <v>9</v>
      </c>
      <c r="J406" s="5">
        <v>1</v>
      </c>
      <c r="K406">
        <v>59</v>
      </c>
      <c r="L406">
        <v>46</v>
      </c>
      <c r="M406" s="33" t="s">
        <v>77</v>
      </c>
      <c r="N406" s="33" t="s">
        <v>77</v>
      </c>
      <c r="O406" s="33" t="s">
        <v>77</v>
      </c>
      <c r="P406" s="34">
        <v>4</v>
      </c>
      <c r="Q406" s="34">
        <v>2</v>
      </c>
      <c r="R406" s="34">
        <v>2</v>
      </c>
      <c r="S406" s="34">
        <v>1</v>
      </c>
      <c r="T406" s="5">
        <v>4</v>
      </c>
      <c r="U406" s="5">
        <v>5</v>
      </c>
      <c r="V406" s="5">
        <v>3</v>
      </c>
      <c r="W406" s="5">
        <v>6</v>
      </c>
      <c r="X406" s="5">
        <v>0</v>
      </c>
    </row>
    <row r="407" spans="1:24" ht="18.75" customHeight="1" x14ac:dyDescent="0.25">
      <c r="A407" t="s">
        <v>26</v>
      </c>
      <c r="B407" t="s">
        <v>27</v>
      </c>
      <c r="C407" t="s">
        <v>73</v>
      </c>
      <c r="D407" t="s">
        <v>78</v>
      </c>
      <c r="E407" s="32">
        <v>45748</v>
      </c>
      <c r="F407" s="5">
        <v>1</v>
      </c>
      <c r="G407" s="5">
        <v>4</v>
      </c>
      <c r="H407" s="5">
        <v>2025</v>
      </c>
      <c r="I407" s="5">
        <v>1</v>
      </c>
      <c r="J407" s="5">
        <v>1</v>
      </c>
      <c r="K407">
        <v>132</v>
      </c>
      <c r="L407">
        <v>130</v>
      </c>
      <c r="M407" s="33" t="s">
        <v>77</v>
      </c>
      <c r="N407" s="33" t="s">
        <v>77</v>
      </c>
      <c r="O407" s="33" t="s">
        <v>77</v>
      </c>
      <c r="P407" s="34">
        <v>0</v>
      </c>
      <c r="Q407" s="34">
        <v>1</v>
      </c>
      <c r="R407" s="34">
        <v>0</v>
      </c>
      <c r="S407" s="34">
        <v>0</v>
      </c>
      <c r="T407" s="5">
        <v>1</v>
      </c>
      <c r="U407" s="5">
        <v>0</v>
      </c>
      <c r="V407" s="5">
        <v>0</v>
      </c>
      <c r="W407" s="5">
        <v>1</v>
      </c>
      <c r="X407" s="5">
        <v>0</v>
      </c>
    </row>
    <row r="408" spans="1:24" ht="18.75" customHeight="1" x14ac:dyDescent="0.25">
      <c r="A408" t="s">
        <v>28</v>
      </c>
      <c r="B408" t="s">
        <v>29</v>
      </c>
      <c r="C408" t="s">
        <v>75</v>
      </c>
      <c r="D408" t="s">
        <v>76</v>
      </c>
      <c r="E408" s="32">
        <v>45748</v>
      </c>
      <c r="F408" s="5">
        <v>1</v>
      </c>
      <c r="G408" s="5">
        <v>4</v>
      </c>
      <c r="H408" s="5">
        <v>2025</v>
      </c>
      <c r="I408" s="5">
        <v>5</v>
      </c>
      <c r="J408" s="5">
        <v>1</v>
      </c>
      <c r="K408">
        <v>22</v>
      </c>
      <c r="L408">
        <v>22</v>
      </c>
      <c r="M408" s="33" t="s">
        <v>77</v>
      </c>
      <c r="N408" s="33" t="s">
        <v>77</v>
      </c>
      <c r="O408" s="33" t="s">
        <v>77</v>
      </c>
      <c r="P408" s="34">
        <v>2</v>
      </c>
      <c r="Q408" s="34">
        <v>1</v>
      </c>
      <c r="R408" s="34">
        <v>1</v>
      </c>
      <c r="S408" s="34">
        <v>1</v>
      </c>
      <c r="T408" s="5">
        <v>3</v>
      </c>
      <c r="U408" s="5">
        <v>2</v>
      </c>
      <c r="V408" s="5">
        <v>2</v>
      </c>
      <c r="W408" s="5">
        <v>2</v>
      </c>
      <c r="X408" s="5">
        <v>1</v>
      </c>
    </row>
    <row r="409" spans="1:24" ht="18.75" customHeight="1" x14ac:dyDescent="0.25">
      <c r="A409" t="s">
        <v>30</v>
      </c>
      <c r="B409" t="s">
        <v>31</v>
      </c>
      <c r="C409" t="s">
        <v>74</v>
      </c>
      <c r="D409" t="s">
        <v>79</v>
      </c>
      <c r="E409" s="32">
        <v>45748</v>
      </c>
      <c r="F409" s="5">
        <v>1</v>
      </c>
      <c r="G409" s="5">
        <v>4</v>
      </c>
      <c r="H409" s="5">
        <v>2025</v>
      </c>
      <c r="I409" s="5">
        <v>1</v>
      </c>
      <c r="J409" s="5">
        <v>2</v>
      </c>
      <c r="K409">
        <v>121</v>
      </c>
      <c r="L409">
        <v>104</v>
      </c>
      <c r="M409" s="33" t="s">
        <v>77</v>
      </c>
      <c r="N409" s="33" t="s">
        <v>77</v>
      </c>
      <c r="O409" s="33" t="s">
        <v>77</v>
      </c>
      <c r="P409" s="34">
        <v>0</v>
      </c>
      <c r="Q409" s="34">
        <v>1</v>
      </c>
      <c r="R409" s="34">
        <v>0</v>
      </c>
      <c r="S409" s="34">
        <v>0</v>
      </c>
      <c r="T409" s="5">
        <v>0</v>
      </c>
      <c r="U409" s="5">
        <v>1</v>
      </c>
      <c r="V409" s="5">
        <v>0</v>
      </c>
      <c r="W409" s="5">
        <v>1</v>
      </c>
      <c r="X409" s="5">
        <v>0</v>
      </c>
    </row>
    <row r="410" spans="1:24" ht="18.75" customHeight="1" x14ac:dyDescent="0.25">
      <c r="A410" t="s">
        <v>32</v>
      </c>
      <c r="B410" t="s">
        <v>33</v>
      </c>
      <c r="C410" t="s">
        <v>73</v>
      </c>
      <c r="D410" t="s">
        <v>78</v>
      </c>
      <c r="E410" s="32">
        <v>45748</v>
      </c>
      <c r="F410" s="5">
        <v>1</v>
      </c>
      <c r="G410" s="5">
        <v>4</v>
      </c>
      <c r="H410" s="5">
        <v>2025</v>
      </c>
      <c r="I410" s="5">
        <v>4</v>
      </c>
      <c r="J410" s="5">
        <v>2</v>
      </c>
      <c r="K410">
        <v>60</v>
      </c>
      <c r="L410">
        <v>37</v>
      </c>
      <c r="M410" s="33" t="s">
        <v>77</v>
      </c>
      <c r="N410" s="33" t="s">
        <v>77</v>
      </c>
      <c r="O410" s="33" t="s">
        <v>77</v>
      </c>
      <c r="P410" s="34">
        <v>1</v>
      </c>
      <c r="Q410" s="34">
        <v>1</v>
      </c>
      <c r="R410" s="34">
        <v>1</v>
      </c>
      <c r="S410" s="34">
        <v>1</v>
      </c>
      <c r="T410" s="5">
        <v>2</v>
      </c>
      <c r="U410" s="5">
        <v>2</v>
      </c>
      <c r="V410" s="5">
        <v>2</v>
      </c>
      <c r="W410" s="5">
        <v>2</v>
      </c>
      <c r="X410" s="5">
        <v>0</v>
      </c>
    </row>
    <row r="411" spans="1:24" ht="18.75" customHeight="1" x14ac:dyDescent="0.25">
      <c r="A411" t="s">
        <v>34</v>
      </c>
      <c r="B411" t="s">
        <v>35</v>
      </c>
      <c r="C411" t="s">
        <v>74</v>
      </c>
      <c r="D411" t="s">
        <v>79</v>
      </c>
      <c r="E411" s="32">
        <v>45748</v>
      </c>
      <c r="F411" s="5">
        <v>1</v>
      </c>
      <c r="G411" s="5">
        <v>4</v>
      </c>
      <c r="H411" s="5">
        <v>2025</v>
      </c>
      <c r="I411" s="5">
        <v>7</v>
      </c>
      <c r="J411" s="5">
        <v>2</v>
      </c>
      <c r="K411">
        <v>131</v>
      </c>
      <c r="L411">
        <v>103</v>
      </c>
      <c r="M411" s="33" t="s">
        <v>77</v>
      </c>
      <c r="N411" s="33" t="s">
        <v>77</v>
      </c>
      <c r="O411" s="33" t="s">
        <v>77</v>
      </c>
      <c r="P411" s="34">
        <v>3</v>
      </c>
      <c r="Q411" s="34">
        <v>2</v>
      </c>
      <c r="R411" s="34">
        <v>1</v>
      </c>
      <c r="S411" s="34">
        <v>1</v>
      </c>
      <c r="T411" s="5">
        <v>3</v>
      </c>
      <c r="U411" s="5">
        <v>4</v>
      </c>
      <c r="V411" s="5">
        <v>3</v>
      </c>
      <c r="W411" s="5">
        <v>4</v>
      </c>
      <c r="X411" s="5">
        <v>0</v>
      </c>
    </row>
    <row r="412" spans="1:24" ht="18.75" customHeight="1" x14ac:dyDescent="0.25">
      <c r="A412" t="s">
        <v>36</v>
      </c>
      <c r="B412" t="s">
        <v>37</v>
      </c>
      <c r="C412" t="s">
        <v>74</v>
      </c>
      <c r="D412" t="s">
        <v>79</v>
      </c>
      <c r="E412" s="32">
        <v>45748</v>
      </c>
      <c r="F412" s="5">
        <v>1</v>
      </c>
      <c r="G412" s="5">
        <v>4</v>
      </c>
      <c r="H412" s="5">
        <v>2025</v>
      </c>
      <c r="I412" s="5">
        <v>8</v>
      </c>
      <c r="J412" s="5">
        <v>0</v>
      </c>
      <c r="K412">
        <v>75</v>
      </c>
      <c r="L412">
        <v>55</v>
      </c>
      <c r="M412" s="33" t="s">
        <v>77</v>
      </c>
      <c r="N412" s="33" t="s">
        <v>77</v>
      </c>
      <c r="O412" s="33" t="s">
        <v>77</v>
      </c>
      <c r="P412" s="34">
        <v>4</v>
      </c>
      <c r="Q412" s="34">
        <v>1</v>
      </c>
      <c r="R412" s="34">
        <v>1</v>
      </c>
      <c r="S412" s="34">
        <v>2</v>
      </c>
      <c r="T412" s="5">
        <v>5</v>
      </c>
      <c r="U412" s="5">
        <v>3</v>
      </c>
      <c r="V412" s="5">
        <v>3</v>
      </c>
      <c r="W412" s="5">
        <v>5</v>
      </c>
      <c r="X412" s="5">
        <v>0</v>
      </c>
    </row>
    <row r="413" spans="1:24" ht="18.75" customHeight="1" x14ac:dyDescent="0.25">
      <c r="A413" t="s">
        <v>38</v>
      </c>
      <c r="B413" t="s">
        <v>82</v>
      </c>
      <c r="C413" t="s">
        <v>74</v>
      </c>
      <c r="D413" t="s">
        <v>80</v>
      </c>
      <c r="E413" s="32">
        <v>45748</v>
      </c>
      <c r="F413" s="5">
        <v>1</v>
      </c>
      <c r="G413" s="5">
        <v>4</v>
      </c>
      <c r="H413" s="5">
        <v>2025</v>
      </c>
      <c r="I413" s="5">
        <v>3</v>
      </c>
      <c r="J413" s="5">
        <v>1</v>
      </c>
      <c r="K413">
        <v>50</v>
      </c>
      <c r="L413">
        <v>35</v>
      </c>
      <c r="M413" s="33" t="s">
        <v>77</v>
      </c>
      <c r="N413" s="33" t="s">
        <v>77</v>
      </c>
      <c r="O413" s="33" t="s">
        <v>77</v>
      </c>
      <c r="P413" s="34">
        <v>1</v>
      </c>
      <c r="Q413" s="34">
        <v>0</v>
      </c>
      <c r="R413" s="34">
        <v>1</v>
      </c>
      <c r="S413" s="34">
        <v>1</v>
      </c>
      <c r="T413" s="5">
        <v>2</v>
      </c>
      <c r="U413" s="5">
        <v>1</v>
      </c>
      <c r="V413" s="5">
        <v>1</v>
      </c>
      <c r="W413" s="5">
        <v>2</v>
      </c>
      <c r="X413" s="5">
        <v>0</v>
      </c>
    </row>
    <row r="414" spans="1:24" ht="18.75" customHeight="1" x14ac:dyDescent="0.25">
      <c r="A414" t="s">
        <v>40</v>
      </c>
      <c r="B414" t="s">
        <v>41</v>
      </c>
      <c r="C414" t="s">
        <v>74</v>
      </c>
      <c r="D414" t="s">
        <v>80</v>
      </c>
      <c r="E414" s="32">
        <v>45748</v>
      </c>
      <c r="F414" s="5">
        <v>1</v>
      </c>
      <c r="G414" s="5">
        <v>4</v>
      </c>
      <c r="H414" s="5">
        <v>2025</v>
      </c>
      <c r="I414" s="5">
        <v>10</v>
      </c>
      <c r="J414" s="5">
        <v>2</v>
      </c>
      <c r="K414">
        <v>111</v>
      </c>
      <c r="L414">
        <v>68</v>
      </c>
      <c r="M414" s="33" t="s">
        <v>77</v>
      </c>
      <c r="N414" s="33" t="s">
        <v>77</v>
      </c>
      <c r="O414" s="33" t="s">
        <v>77</v>
      </c>
      <c r="P414" s="34">
        <v>4</v>
      </c>
      <c r="Q414" s="34">
        <v>2</v>
      </c>
      <c r="R414" s="34">
        <v>2</v>
      </c>
      <c r="S414" s="34">
        <v>2</v>
      </c>
      <c r="T414" s="5">
        <v>6</v>
      </c>
      <c r="U414" s="5">
        <v>4</v>
      </c>
      <c r="V414" s="5">
        <v>3</v>
      </c>
      <c r="W414" s="5">
        <v>6</v>
      </c>
      <c r="X414" s="5">
        <v>1</v>
      </c>
    </row>
    <row r="415" spans="1:24" ht="18.75" customHeight="1" x14ac:dyDescent="0.25">
      <c r="A415" t="s">
        <v>42</v>
      </c>
      <c r="B415" t="s">
        <v>43</v>
      </c>
      <c r="C415" t="s">
        <v>73</v>
      </c>
      <c r="D415" t="s">
        <v>78</v>
      </c>
      <c r="E415" s="32">
        <v>45748</v>
      </c>
      <c r="F415" s="5">
        <v>1</v>
      </c>
      <c r="G415" s="5">
        <v>4</v>
      </c>
      <c r="H415" s="5">
        <v>2025</v>
      </c>
      <c r="I415" s="5">
        <v>0</v>
      </c>
      <c r="J415" s="5">
        <v>2</v>
      </c>
      <c r="K415">
        <v>86</v>
      </c>
      <c r="L415">
        <v>71</v>
      </c>
      <c r="M415" s="33" t="s">
        <v>77</v>
      </c>
      <c r="N415" s="33" t="s">
        <v>77</v>
      </c>
      <c r="O415" s="33" t="s">
        <v>77</v>
      </c>
      <c r="P415" s="34">
        <v>0</v>
      </c>
      <c r="Q415" s="34">
        <v>0</v>
      </c>
      <c r="R415" s="34">
        <v>0</v>
      </c>
      <c r="S415" s="34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8.75" customHeight="1" x14ac:dyDescent="0.25">
      <c r="A416" t="s">
        <v>44</v>
      </c>
      <c r="B416" t="s">
        <v>45</v>
      </c>
      <c r="C416" t="s">
        <v>74</v>
      </c>
      <c r="D416" t="s">
        <v>80</v>
      </c>
      <c r="E416" s="32">
        <v>45748</v>
      </c>
      <c r="F416" s="5">
        <v>1</v>
      </c>
      <c r="G416" s="5">
        <v>4</v>
      </c>
      <c r="H416" s="5">
        <v>2025</v>
      </c>
      <c r="I416" s="5">
        <v>10</v>
      </c>
      <c r="J416" s="5">
        <v>2</v>
      </c>
      <c r="K416">
        <v>199</v>
      </c>
      <c r="L416">
        <v>139</v>
      </c>
      <c r="M416" s="33" t="s">
        <v>77</v>
      </c>
      <c r="N416" s="33" t="s">
        <v>77</v>
      </c>
      <c r="O416" s="33" t="s">
        <v>77</v>
      </c>
      <c r="P416" s="34">
        <v>4</v>
      </c>
      <c r="Q416" s="34">
        <v>2</v>
      </c>
      <c r="R416" s="34">
        <v>2</v>
      </c>
      <c r="S416" s="34">
        <v>2</v>
      </c>
      <c r="T416" s="5">
        <v>5</v>
      </c>
      <c r="U416" s="5">
        <v>5</v>
      </c>
      <c r="V416" s="5">
        <v>4</v>
      </c>
      <c r="W416" s="5">
        <v>4</v>
      </c>
      <c r="X416" s="5">
        <v>2</v>
      </c>
    </row>
    <row r="417" spans="1:24" ht="18.75" customHeight="1" x14ac:dyDescent="0.25">
      <c r="A417" t="s">
        <v>46</v>
      </c>
      <c r="B417" t="s">
        <v>47</v>
      </c>
      <c r="C417" t="s">
        <v>73</v>
      </c>
      <c r="D417" t="s">
        <v>76</v>
      </c>
      <c r="E417" s="32">
        <v>45748</v>
      </c>
      <c r="F417" s="5">
        <v>1</v>
      </c>
      <c r="G417" s="5">
        <v>4</v>
      </c>
      <c r="H417" s="5">
        <v>2025</v>
      </c>
      <c r="I417" s="5">
        <v>7</v>
      </c>
      <c r="J417" s="5">
        <v>1</v>
      </c>
      <c r="K417">
        <v>8</v>
      </c>
      <c r="L417">
        <v>7</v>
      </c>
      <c r="M417" s="33" t="s">
        <v>77</v>
      </c>
      <c r="N417" s="33" t="s">
        <v>77</v>
      </c>
      <c r="O417" s="33" t="s">
        <v>77</v>
      </c>
      <c r="P417" s="34">
        <v>3</v>
      </c>
      <c r="Q417" s="34">
        <v>1</v>
      </c>
      <c r="R417" s="34">
        <v>1</v>
      </c>
      <c r="S417" s="34">
        <v>2</v>
      </c>
      <c r="T417" s="5">
        <v>4</v>
      </c>
      <c r="U417" s="5">
        <v>3</v>
      </c>
      <c r="V417" s="5">
        <v>3</v>
      </c>
      <c r="W417" s="5">
        <v>3</v>
      </c>
      <c r="X417" s="5">
        <v>1</v>
      </c>
    </row>
    <row r="418" spans="1:24" ht="18.75" customHeight="1" x14ac:dyDescent="0.25">
      <c r="A418" s="35" t="s">
        <v>22</v>
      </c>
      <c r="B418" s="35" t="s">
        <v>23</v>
      </c>
      <c r="C418" t="s">
        <v>75</v>
      </c>
      <c r="D418" t="s">
        <v>78</v>
      </c>
      <c r="E418" s="32">
        <v>45749</v>
      </c>
      <c r="F418" s="5">
        <v>2</v>
      </c>
      <c r="G418" s="5">
        <v>4</v>
      </c>
      <c r="H418" s="5">
        <v>2025</v>
      </c>
      <c r="I418" s="5">
        <v>0</v>
      </c>
      <c r="J418" s="5">
        <v>0</v>
      </c>
      <c r="K418">
        <v>132</v>
      </c>
      <c r="L418">
        <v>88</v>
      </c>
      <c r="M418" s="33" t="s">
        <v>77</v>
      </c>
      <c r="N418" s="33" t="s">
        <v>77</v>
      </c>
      <c r="O418" s="33" t="s">
        <v>77</v>
      </c>
      <c r="P418" s="34">
        <v>0</v>
      </c>
      <c r="Q418" s="34">
        <v>0</v>
      </c>
      <c r="R418" s="34">
        <v>0</v>
      </c>
      <c r="S418" s="34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</row>
    <row r="419" spans="1:24" ht="18.75" customHeight="1" x14ac:dyDescent="0.25">
      <c r="A419" t="s">
        <v>24</v>
      </c>
      <c r="B419" t="s">
        <v>25</v>
      </c>
      <c r="C419" t="s">
        <v>74</v>
      </c>
      <c r="D419" t="s">
        <v>78</v>
      </c>
      <c r="E419" s="32">
        <v>45749</v>
      </c>
      <c r="F419" s="5">
        <v>2</v>
      </c>
      <c r="G419" s="5">
        <v>4</v>
      </c>
      <c r="H419" s="5">
        <v>2025</v>
      </c>
      <c r="I419" s="5">
        <v>1</v>
      </c>
      <c r="J419" s="5">
        <v>2</v>
      </c>
      <c r="K419">
        <v>6</v>
      </c>
      <c r="L419">
        <v>4</v>
      </c>
      <c r="M419" s="33" t="s">
        <v>77</v>
      </c>
      <c r="N419" s="33" t="s">
        <v>77</v>
      </c>
      <c r="O419" s="33" t="s">
        <v>77</v>
      </c>
      <c r="P419" s="34">
        <v>0</v>
      </c>
      <c r="Q419" s="34">
        <v>1</v>
      </c>
      <c r="R419" s="34">
        <v>0</v>
      </c>
      <c r="S419" s="34">
        <v>0</v>
      </c>
      <c r="T419" s="5">
        <v>0</v>
      </c>
      <c r="U419" s="5">
        <v>1</v>
      </c>
      <c r="V419" s="5">
        <v>0</v>
      </c>
      <c r="W419" s="5">
        <v>1</v>
      </c>
      <c r="X419" s="5">
        <v>0</v>
      </c>
    </row>
    <row r="420" spans="1:24" ht="18.75" customHeight="1" x14ac:dyDescent="0.25">
      <c r="A420" t="s">
        <v>26</v>
      </c>
      <c r="B420" t="s">
        <v>27</v>
      </c>
      <c r="C420" t="s">
        <v>73</v>
      </c>
      <c r="D420" t="s">
        <v>78</v>
      </c>
      <c r="E420" s="32">
        <v>45749</v>
      </c>
      <c r="F420" s="5">
        <v>2</v>
      </c>
      <c r="G420" s="5">
        <v>4</v>
      </c>
      <c r="H420" s="5">
        <v>2025</v>
      </c>
      <c r="I420" s="5">
        <v>10</v>
      </c>
      <c r="J420" s="5">
        <v>0</v>
      </c>
      <c r="K420">
        <v>190</v>
      </c>
      <c r="L420">
        <v>142</v>
      </c>
      <c r="M420" s="33" t="s">
        <v>77</v>
      </c>
      <c r="N420" s="33" t="s">
        <v>77</v>
      </c>
      <c r="O420" s="33" t="s">
        <v>77</v>
      </c>
      <c r="P420" s="34">
        <v>4</v>
      </c>
      <c r="Q420" s="34">
        <v>2</v>
      </c>
      <c r="R420" s="34">
        <v>2</v>
      </c>
      <c r="S420" s="34">
        <v>2</v>
      </c>
      <c r="T420" s="5">
        <v>5</v>
      </c>
      <c r="U420" s="5">
        <v>5</v>
      </c>
      <c r="V420" s="5">
        <v>3</v>
      </c>
      <c r="W420" s="5">
        <v>5</v>
      </c>
      <c r="X420" s="5">
        <v>2</v>
      </c>
    </row>
    <row r="421" spans="1:24" ht="18.75" customHeight="1" x14ac:dyDescent="0.25">
      <c r="A421" t="s">
        <v>28</v>
      </c>
      <c r="B421" t="s">
        <v>29</v>
      </c>
      <c r="C421" t="s">
        <v>75</v>
      </c>
      <c r="D421" t="s">
        <v>76</v>
      </c>
      <c r="E421" s="32">
        <v>45749</v>
      </c>
      <c r="F421" s="5">
        <v>2</v>
      </c>
      <c r="G421" s="5">
        <v>4</v>
      </c>
      <c r="H421" s="5">
        <v>2025</v>
      </c>
      <c r="I421" s="5">
        <v>10</v>
      </c>
      <c r="J421" s="5">
        <v>1</v>
      </c>
      <c r="K421">
        <v>50</v>
      </c>
      <c r="L421">
        <v>44</v>
      </c>
      <c r="M421" s="33" t="s">
        <v>77</v>
      </c>
      <c r="N421" s="33" t="s">
        <v>77</v>
      </c>
      <c r="O421" s="33" t="s">
        <v>77</v>
      </c>
      <c r="P421" s="34">
        <v>4</v>
      </c>
      <c r="Q421" s="34">
        <v>2</v>
      </c>
      <c r="R421" s="34">
        <v>2</v>
      </c>
      <c r="S421" s="34">
        <v>2</v>
      </c>
      <c r="T421" s="5">
        <v>4</v>
      </c>
      <c r="U421" s="5">
        <v>6</v>
      </c>
      <c r="V421" s="5">
        <v>4</v>
      </c>
      <c r="W421" s="5">
        <v>4</v>
      </c>
      <c r="X421" s="5">
        <v>2</v>
      </c>
    </row>
    <row r="422" spans="1:24" ht="18.75" customHeight="1" x14ac:dyDescent="0.25">
      <c r="A422" t="s">
        <v>30</v>
      </c>
      <c r="B422" t="s">
        <v>31</v>
      </c>
      <c r="C422" t="s">
        <v>74</v>
      </c>
      <c r="D422" t="s">
        <v>79</v>
      </c>
      <c r="E422" s="32">
        <v>45749</v>
      </c>
      <c r="F422" s="5">
        <v>2</v>
      </c>
      <c r="G422" s="5">
        <v>4</v>
      </c>
      <c r="H422" s="5">
        <v>2025</v>
      </c>
      <c r="I422" s="5">
        <v>10</v>
      </c>
      <c r="J422" s="5">
        <v>2</v>
      </c>
      <c r="K422">
        <v>23</v>
      </c>
      <c r="L422">
        <v>23</v>
      </c>
      <c r="M422" s="33" t="s">
        <v>77</v>
      </c>
      <c r="N422" s="33" t="s">
        <v>77</v>
      </c>
      <c r="O422" s="33" t="s">
        <v>77</v>
      </c>
      <c r="P422" s="34">
        <v>5</v>
      </c>
      <c r="Q422" s="34">
        <v>0</v>
      </c>
      <c r="R422" s="34">
        <v>3</v>
      </c>
      <c r="S422" s="34">
        <v>2</v>
      </c>
      <c r="T422" s="5">
        <v>6</v>
      </c>
      <c r="U422" s="5">
        <v>4</v>
      </c>
      <c r="V422" s="5">
        <v>4</v>
      </c>
      <c r="W422" s="5">
        <v>4</v>
      </c>
      <c r="X422" s="5">
        <v>2</v>
      </c>
    </row>
    <row r="423" spans="1:24" ht="18.75" customHeight="1" x14ac:dyDescent="0.25">
      <c r="A423" t="s">
        <v>32</v>
      </c>
      <c r="B423" t="s">
        <v>33</v>
      </c>
      <c r="C423" t="s">
        <v>73</v>
      </c>
      <c r="D423" t="s">
        <v>78</v>
      </c>
      <c r="E423" s="32">
        <v>45749</v>
      </c>
      <c r="F423" s="5">
        <v>2</v>
      </c>
      <c r="G423" s="5">
        <v>4</v>
      </c>
      <c r="H423" s="5">
        <v>2025</v>
      </c>
      <c r="I423" s="5">
        <v>7</v>
      </c>
      <c r="J423" s="5">
        <v>0</v>
      </c>
      <c r="K423">
        <v>123</v>
      </c>
      <c r="L423">
        <v>119</v>
      </c>
      <c r="M423" s="33" t="s">
        <v>77</v>
      </c>
      <c r="N423" s="33" t="s">
        <v>77</v>
      </c>
      <c r="O423" s="33" t="s">
        <v>77</v>
      </c>
      <c r="P423" s="34">
        <v>3</v>
      </c>
      <c r="Q423" s="34">
        <v>2</v>
      </c>
      <c r="R423" s="34">
        <v>1</v>
      </c>
      <c r="S423" s="34">
        <v>1</v>
      </c>
      <c r="T423" s="5">
        <v>3</v>
      </c>
      <c r="U423" s="5">
        <v>4</v>
      </c>
      <c r="V423" s="5">
        <v>3</v>
      </c>
      <c r="W423" s="5">
        <v>3</v>
      </c>
      <c r="X423" s="5">
        <v>1</v>
      </c>
    </row>
    <row r="424" spans="1:24" ht="18.75" customHeight="1" x14ac:dyDescent="0.25">
      <c r="A424" t="s">
        <v>34</v>
      </c>
      <c r="B424" t="s">
        <v>35</v>
      </c>
      <c r="C424" t="s">
        <v>74</v>
      </c>
      <c r="D424" t="s">
        <v>79</v>
      </c>
      <c r="E424" s="32">
        <v>45749</v>
      </c>
      <c r="F424" s="5">
        <v>2</v>
      </c>
      <c r="G424" s="5">
        <v>4</v>
      </c>
      <c r="H424" s="5">
        <v>2025</v>
      </c>
      <c r="I424" s="5">
        <v>3</v>
      </c>
      <c r="J424" s="5">
        <v>1</v>
      </c>
      <c r="K424">
        <v>24</v>
      </c>
      <c r="L424">
        <v>22</v>
      </c>
      <c r="M424" s="33" t="s">
        <v>77</v>
      </c>
      <c r="N424" s="33" t="s">
        <v>77</v>
      </c>
      <c r="O424" s="33" t="s">
        <v>77</v>
      </c>
      <c r="P424" s="34">
        <v>1</v>
      </c>
      <c r="Q424" s="34">
        <v>1</v>
      </c>
      <c r="R424" s="34">
        <v>0</v>
      </c>
      <c r="S424" s="34">
        <v>1</v>
      </c>
      <c r="T424" s="5">
        <v>2</v>
      </c>
      <c r="U424" s="5">
        <v>1</v>
      </c>
      <c r="V424" s="5">
        <v>1</v>
      </c>
      <c r="W424" s="5">
        <v>2</v>
      </c>
      <c r="X424" s="5">
        <v>0</v>
      </c>
    </row>
    <row r="425" spans="1:24" ht="18.75" customHeight="1" x14ac:dyDescent="0.25">
      <c r="A425" t="s">
        <v>36</v>
      </c>
      <c r="B425" t="s">
        <v>37</v>
      </c>
      <c r="C425" t="s">
        <v>74</v>
      </c>
      <c r="D425" t="s">
        <v>79</v>
      </c>
      <c r="E425" s="32">
        <v>45749</v>
      </c>
      <c r="F425" s="5">
        <v>2</v>
      </c>
      <c r="G425" s="5">
        <v>4</v>
      </c>
      <c r="H425" s="5">
        <v>2025</v>
      </c>
      <c r="I425" s="5">
        <v>1</v>
      </c>
      <c r="J425" s="5">
        <v>0</v>
      </c>
      <c r="K425">
        <v>114</v>
      </c>
      <c r="L425">
        <v>104</v>
      </c>
      <c r="M425" s="33" t="s">
        <v>77</v>
      </c>
      <c r="N425" s="33" t="s">
        <v>77</v>
      </c>
      <c r="O425" s="33" t="s">
        <v>77</v>
      </c>
      <c r="P425" s="34">
        <v>0</v>
      </c>
      <c r="Q425" s="34">
        <v>1</v>
      </c>
      <c r="R425" s="34">
        <v>0</v>
      </c>
      <c r="S425" s="34">
        <v>0</v>
      </c>
      <c r="T425" s="5">
        <v>1</v>
      </c>
      <c r="U425" s="5">
        <v>0</v>
      </c>
      <c r="V425" s="5">
        <v>0</v>
      </c>
      <c r="W425" s="5">
        <v>1</v>
      </c>
      <c r="X425" s="5">
        <v>0</v>
      </c>
    </row>
    <row r="426" spans="1:24" ht="18.75" customHeight="1" x14ac:dyDescent="0.25">
      <c r="A426" t="s">
        <v>38</v>
      </c>
      <c r="B426" t="s">
        <v>82</v>
      </c>
      <c r="C426" t="s">
        <v>74</v>
      </c>
      <c r="D426" t="s">
        <v>80</v>
      </c>
      <c r="E426" s="32">
        <v>45749</v>
      </c>
      <c r="F426" s="5">
        <v>2</v>
      </c>
      <c r="G426" s="5">
        <v>4</v>
      </c>
      <c r="H426" s="5">
        <v>2025</v>
      </c>
      <c r="I426" s="5">
        <v>7</v>
      </c>
      <c r="J426" s="5">
        <v>2</v>
      </c>
      <c r="K426">
        <v>100</v>
      </c>
      <c r="L426">
        <v>71</v>
      </c>
      <c r="M426" s="33" t="s">
        <v>77</v>
      </c>
      <c r="N426" s="33" t="s">
        <v>77</v>
      </c>
      <c r="O426" s="33" t="s">
        <v>77</v>
      </c>
      <c r="P426" s="34">
        <v>3</v>
      </c>
      <c r="Q426" s="34">
        <v>1</v>
      </c>
      <c r="R426" s="34">
        <v>1</v>
      </c>
      <c r="S426" s="34">
        <v>2</v>
      </c>
      <c r="T426" s="5">
        <v>3</v>
      </c>
      <c r="U426" s="5">
        <v>4</v>
      </c>
      <c r="V426" s="5">
        <v>3</v>
      </c>
      <c r="W426" s="5">
        <v>4</v>
      </c>
      <c r="X426" s="5">
        <v>0</v>
      </c>
    </row>
    <row r="427" spans="1:24" ht="18.75" customHeight="1" x14ac:dyDescent="0.25">
      <c r="A427" t="s">
        <v>40</v>
      </c>
      <c r="B427" t="s">
        <v>41</v>
      </c>
      <c r="C427" t="s">
        <v>74</v>
      </c>
      <c r="D427" t="s">
        <v>80</v>
      </c>
      <c r="E427" s="32">
        <v>45749</v>
      </c>
      <c r="F427" s="5">
        <v>2</v>
      </c>
      <c r="G427" s="5">
        <v>4</v>
      </c>
      <c r="H427" s="5">
        <v>2025</v>
      </c>
      <c r="I427" s="5">
        <v>4</v>
      </c>
      <c r="J427" s="5">
        <v>1</v>
      </c>
      <c r="K427">
        <v>128</v>
      </c>
      <c r="L427">
        <v>68</v>
      </c>
      <c r="M427" s="33" t="s">
        <v>77</v>
      </c>
      <c r="N427" s="33" t="s">
        <v>77</v>
      </c>
      <c r="O427" s="33" t="s">
        <v>77</v>
      </c>
      <c r="P427" s="34">
        <v>2</v>
      </c>
      <c r="Q427" s="34">
        <v>0</v>
      </c>
      <c r="R427" s="34">
        <v>1</v>
      </c>
      <c r="S427" s="34">
        <v>1</v>
      </c>
      <c r="T427" s="5">
        <v>2</v>
      </c>
      <c r="U427" s="5">
        <v>2</v>
      </c>
      <c r="V427" s="5">
        <v>2</v>
      </c>
      <c r="W427" s="5">
        <v>2</v>
      </c>
      <c r="X427" s="5">
        <v>0</v>
      </c>
    </row>
    <row r="428" spans="1:24" ht="18.75" customHeight="1" x14ac:dyDescent="0.25">
      <c r="A428" t="s">
        <v>42</v>
      </c>
      <c r="B428" t="s">
        <v>43</v>
      </c>
      <c r="C428" t="s">
        <v>73</v>
      </c>
      <c r="D428" t="s">
        <v>78</v>
      </c>
      <c r="E428" s="32">
        <v>45749</v>
      </c>
      <c r="F428" s="5">
        <v>2</v>
      </c>
      <c r="G428" s="5">
        <v>4</v>
      </c>
      <c r="H428" s="5">
        <v>2025</v>
      </c>
      <c r="I428" s="5">
        <v>9</v>
      </c>
      <c r="J428" s="5">
        <v>0</v>
      </c>
      <c r="K428">
        <v>123</v>
      </c>
      <c r="L428">
        <v>68</v>
      </c>
      <c r="M428" s="33" t="s">
        <v>77</v>
      </c>
      <c r="N428" s="33" t="s">
        <v>77</v>
      </c>
      <c r="O428" s="33" t="s">
        <v>77</v>
      </c>
      <c r="P428" s="34">
        <v>4</v>
      </c>
      <c r="Q428" s="34">
        <v>1</v>
      </c>
      <c r="R428" s="34">
        <v>2</v>
      </c>
      <c r="S428" s="34">
        <v>2</v>
      </c>
      <c r="T428" s="5">
        <v>5</v>
      </c>
      <c r="U428" s="5">
        <v>4</v>
      </c>
      <c r="V428" s="5">
        <v>3</v>
      </c>
      <c r="W428" s="5">
        <v>5</v>
      </c>
      <c r="X428" s="5">
        <v>1</v>
      </c>
    </row>
    <row r="429" spans="1:24" ht="18.75" customHeight="1" x14ac:dyDescent="0.25">
      <c r="A429" t="s">
        <v>44</v>
      </c>
      <c r="B429" t="s">
        <v>45</v>
      </c>
      <c r="C429" t="s">
        <v>74</v>
      </c>
      <c r="D429" t="s">
        <v>80</v>
      </c>
      <c r="E429" s="32">
        <v>45749</v>
      </c>
      <c r="F429" s="5">
        <v>2</v>
      </c>
      <c r="G429" s="5">
        <v>4</v>
      </c>
      <c r="H429" s="5">
        <v>2025</v>
      </c>
      <c r="I429" s="5">
        <v>3</v>
      </c>
      <c r="J429" s="5">
        <v>2</v>
      </c>
      <c r="K429">
        <v>79</v>
      </c>
      <c r="L429">
        <v>64</v>
      </c>
      <c r="M429" s="33" t="s">
        <v>77</v>
      </c>
      <c r="N429" s="33" t="s">
        <v>77</v>
      </c>
      <c r="O429" s="33" t="s">
        <v>77</v>
      </c>
      <c r="P429" s="34">
        <v>1</v>
      </c>
      <c r="Q429" s="34">
        <v>0</v>
      </c>
      <c r="R429" s="34">
        <v>1</v>
      </c>
      <c r="S429" s="34">
        <v>1</v>
      </c>
      <c r="T429" s="5">
        <v>1</v>
      </c>
      <c r="U429" s="5">
        <v>2</v>
      </c>
      <c r="V429" s="5">
        <v>1</v>
      </c>
      <c r="W429" s="5">
        <v>2</v>
      </c>
      <c r="X429" s="5">
        <v>0</v>
      </c>
    </row>
    <row r="430" spans="1:24" ht="18.75" customHeight="1" x14ac:dyDescent="0.25">
      <c r="A430" t="s">
        <v>46</v>
      </c>
      <c r="B430" t="s">
        <v>47</v>
      </c>
      <c r="C430" t="s">
        <v>73</v>
      </c>
      <c r="D430" t="s">
        <v>76</v>
      </c>
      <c r="E430" s="32">
        <v>45749</v>
      </c>
      <c r="F430" s="5">
        <v>2</v>
      </c>
      <c r="G430" s="5">
        <v>4</v>
      </c>
      <c r="H430" s="5">
        <v>2025</v>
      </c>
      <c r="I430" s="5">
        <v>9</v>
      </c>
      <c r="J430" s="5">
        <v>1</v>
      </c>
      <c r="K430">
        <v>180</v>
      </c>
      <c r="L430">
        <v>120</v>
      </c>
      <c r="M430" s="33" t="s">
        <v>77</v>
      </c>
      <c r="N430" s="33" t="s">
        <v>77</v>
      </c>
      <c r="O430" s="33" t="s">
        <v>77</v>
      </c>
      <c r="P430" s="34">
        <v>4</v>
      </c>
      <c r="Q430" s="34">
        <v>1</v>
      </c>
      <c r="R430" s="34">
        <v>2</v>
      </c>
      <c r="S430" s="34">
        <v>2</v>
      </c>
      <c r="T430" s="5">
        <v>3</v>
      </c>
      <c r="U430" s="5">
        <v>6</v>
      </c>
      <c r="V430" s="5">
        <v>3</v>
      </c>
      <c r="W430" s="5">
        <v>5</v>
      </c>
      <c r="X430" s="5">
        <v>1</v>
      </c>
    </row>
    <row r="431" spans="1:24" ht="18.75" customHeight="1" x14ac:dyDescent="0.25">
      <c r="A431" s="35" t="s">
        <v>22</v>
      </c>
      <c r="B431" s="35" t="s">
        <v>23</v>
      </c>
      <c r="C431" t="s">
        <v>75</v>
      </c>
      <c r="D431" t="s">
        <v>78</v>
      </c>
      <c r="E431" s="32">
        <v>45750</v>
      </c>
      <c r="F431" s="5">
        <v>3</v>
      </c>
      <c r="G431" s="5">
        <v>4</v>
      </c>
      <c r="H431" s="5">
        <v>2025</v>
      </c>
      <c r="I431" s="5">
        <v>6</v>
      </c>
      <c r="J431" s="5">
        <v>0</v>
      </c>
      <c r="K431">
        <v>32</v>
      </c>
      <c r="L431">
        <v>30</v>
      </c>
      <c r="M431" s="33" t="s">
        <v>77</v>
      </c>
      <c r="N431" s="33" t="s">
        <v>77</v>
      </c>
      <c r="O431" s="33" t="s">
        <v>77</v>
      </c>
      <c r="P431" s="34">
        <v>2</v>
      </c>
      <c r="Q431" s="34">
        <v>2</v>
      </c>
      <c r="R431" s="34">
        <v>1</v>
      </c>
      <c r="S431" s="34">
        <v>1</v>
      </c>
      <c r="T431" s="5">
        <v>3</v>
      </c>
      <c r="U431" s="5">
        <v>3</v>
      </c>
      <c r="V431" s="5">
        <v>3</v>
      </c>
      <c r="W431" s="5">
        <v>3</v>
      </c>
      <c r="X431" s="5">
        <v>0</v>
      </c>
    </row>
    <row r="432" spans="1:24" ht="18.75" customHeight="1" x14ac:dyDescent="0.25">
      <c r="A432" t="s">
        <v>24</v>
      </c>
      <c r="B432" t="s">
        <v>25</v>
      </c>
      <c r="C432" t="s">
        <v>74</v>
      </c>
      <c r="D432" t="s">
        <v>78</v>
      </c>
      <c r="E432" s="32">
        <v>45750</v>
      </c>
      <c r="F432" s="5">
        <v>3</v>
      </c>
      <c r="G432" s="5">
        <v>4</v>
      </c>
      <c r="H432" s="5">
        <v>2025</v>
      </c>
      <c r="I432" s="5">
        <v>10</v>
      </c>
      <c r="J432" s="5">
        <v>2</v>
      </c>
      <c r="K432">
        <v>38</v>
      </c>
      <c r="L432">
        <v>23</v>
      </c>
      <c r="M432" s="33" t="s">
        <v>77</v>
      </c>
      <c r="N432" s="33" t="s">
        <v>77</v>
      </c>
      <c r="O432" s="33" t="s">
        <v>77</v>
      </c>
      <c r="P432" s="34">
        <v>4</v>
      </c>
      <c r="Q432" s="34">
        <v>2</v>
      </c>
      <c r="R432" s="34">
        <v>2</v>
      </c>
      <c r="S432" s="34">
        <v>2</v>
      </c>
      <c r="T432" s="5">
        <v>5</v>
      </c>
      <c r="U432" s="5">
        <v>5</v>
      </c>
      <c r="V432" s="5">
        <v>5</v>
      </c>
      <c r="W432" s="5">
        <v>4</v>
      </c>
      <c r="X432" s="5">
        <v>1</v>
      </c>
    </row>
    <row r="433" spans="1:24" ht="18.75" customHeight="1" x14ac:dyDescent="0.25">
      <c r="A433" t="s">
        <v>26</v>
      </c>
      <c r="B433" t="s">
        <v>27</v>
      </c>
      <c r="C433" t="s">
        <v>73</v>
      </c>
      <c r="D433" t="s">
        <v>78</v>
      </c>
      <c r="E433" s="32">
        <v>45750</v>
      </c>
      <c r="F433" s="5">
        <v>3</v>
      </c>
      <c r="G433" s="5">
        <v>4</v>
      </c>
      <c r="H433" s="5">
        <v>2025</v>
      </c>
      <c r="I433" s="5">
        <v>1</v>
      </c>
      <c r="J433" s="5">
        <v>1</v>
      </c>
      <c r="K433">
        <v>122</v>
      </c>
      <c r="L433">
        <v>82</v>
      </c>
      <c r="M433" s="33" t="s">
        <v>77</v>
      </c>
      <c r="N433" s="33" t="s">
        <v>77</v>
      </c>
      <c r="O433" s="33" t="s">
        <v>77</v>
      </c>
      <c r="P433" s="34">
        <v>0</v>
      </c>
      <c r="Q433" s="34">
        <v>1</v>
      </c>
      <c r="R433" s="34">
        <v>0</v>
      </c>
      <c r="S433" s="34">
        <v>0</v>
      </c>
      <c r="T433" s="5">
        <v>1</v>
      </c>
      <c r="U433" s="5">
        <v>0</v>
      </c>
      <c r="V433" s="5">
        <v>0</v>
      </c>
      <c r="W433" s="5">
        <v>1</v>
      </c>
      <c r="X433" s="5">
        <v>0</v>
      </c>
    </row>
    <row r="434" spans="1:24" ht="18.75" customHeight="1" x14ac:dyDescent="0.25">
      <c r="A434" t="s">
        <v>28</v>
      </c>
      <c r="B434" t="s">
        <v>29</v>
      </c>
      <c r="C434" t="s">
        <v>75</v>
      </c>
      <c r="D434" t="s">
        <v>76</v>
      </c>
      <c r="E434" s="32">
        <v>45750</v>
      </c>
      <c r="F434" s="5">
        <v>3</v>
      </c>
      <c r="G434" s="5">
        <v>4</v>
      </c>
      <c r="H434" s="5">
        <v>2025</v>
      </c>
      <c r="I434" s="5">
        <v>10</v>
      </c>
      <c r="J434" s="5">
        <v>2</v>
      </c>
      <c r="K434">
        <v>168</v>
      </c>
      <c r="L434">
        <v>88</v>
      </c>
      <c r="M434" s="33" t="s">
        <v>77</v>
      </c>
      <c r="N434" s="33" t="s">
        <v>77</v>
      </c>
      <c r="O434" s="33" t="s">
        <v>77</v>
      </c>
      <c r="P434" s="34">
        <v>4</v>
      </c>
      <c r="Q434" s="34">
        <v>2</v>
      </c>
      <c r="R434" s="34">
        <v>2</v>
      </c>
      <c r="S434" s="34">
        <v>2</v>
      </c>
      <c r="T434" s="5">
        <v>5</v>
      </c>
      <c r="U434" s="5">
        <v>5</v>
      </c>
      <c r="V434" s="5">
        <v>3</v>
      </c>
      <c r="W434" s="5">
        <v>6</v>
      </c>
      <c r="X434" s="5">
        <v>1</v>
      </c>
    </row>
    <row r="435" spans="1:24" ht="18.75" customHeight="1" x14ac:dyDescent="0.25">
      <c r="A435" t="s">
        <v>30</v>
      </c>
      <c r="B435" t="s">
        <v>31</v>
      </c>
      <c r="C435" t="s">
        <v>74</v>
      </c>
      <c r="D435" t="s">
        <v>79</v>
      </c>
      <c r="E435" s="32">
        <v>45750</v>
      </c>
      <c r="F435" s="5">
        <v>3</v>
      </c>
      <c r="G435" s="5">
        <v>4</v>
      </c>
      <c r="H435" s="5">
        <v>2025</v>
      </c>
      <c r="I435" s="5">
        <v>9</v>
      </c>
      <c r="J435" s="5">
        <v>1</v>
      </c>
      <c r="K435">
        <v>194</v>
      </c>
      <c r="L435">
        <v>124</v>
      </c>
      <c r="M435" s="33" t="s">
        <v>77</v>
      </c>
      <c r="N435" s="33" t="s">
        <v>77</v>
      </c>
      <c r="O435" s="33" t="s">
        <v>77</v>
      </c>
      <c r="P435" s="34">
        <v>4</v>
      </c>
      <c r="Q435" s="34">
        <v>1</v>
      </c>
      <c r="R435" s="34">
        <v>2</v>
      </c>
      <c r="S435" s="34">
        <v>2</v>
      </c>
      <c r="T435" s="5">
        <v>5</v>
      </c>
      <c r="U435" s="5">
        <v>4</v>
      </c>
      <c r="V435" s="5">
        <v>4</v>
      </c>
      <c r="W435" s="5">
        <v>4</v>
      </c>
      <c r="X435" s="5">
        <v>1</v>
      </c>
    </row>
    <row r="436" spans="1:24" ht="18.75" customHeight="1" x14ac:dyDescent="0.25">
      <c r="A436" t="s">
        <v>32</v>
      </c>
      <c r="B436" t="s">
        <v>33</v>
      </c>
      <c r="C436" t="s">
        <v>73</v>
      </c>
      <c r="D436" t="s">
        <v>78</v>
      </c>
      <c r="E436" s="32">
        <v>45750</v>
      </c>
      <c r="F436" s="5">
        <v>3</v>
      </c>
      <c r="G436" s="5">
        <v>4</v>
      </c>
      <c r="H436" s="5">
        <v>2025</v>
      </c>
      <c r="I436" s="5">
        <v>0</v>
      </c>
      <c r="J436" s="5">
        <v>2</v>
      </c>
      <c r="K436">
        <v>140</v>
      </c>
      <c r="L436">
        <v>111</v>
      </c>
      <c r="M436" s="33" t="s">
        <v>77</v>
      </c>
      <c r="N436" s="33" t="s">
        <v>77</v>
      </c>
      <c r="O436" s="33" t="s">
        <v>77</v>
      </c>
      <c r="P436" s="34">
        <v>0</v>
      </c>
      <c r="Q436" s="34">
        <v>0</v>
      </c>
      <c r="R436" s="34">
        <v>0</v>
      </c>
      <c r="S436" s="34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</row>
    <row r="437" spans="1:24" ht="18.75" customHeight="1" x14ac:dyDescent="0.25">
      <c r="A437" t="s">
        <v>34</v>
      </c>
      <c r="B437" t="s">
        <v>35</v>
      </c>
      <c r="C437" t="s">
        <v>74</v>
      </c>
      <c r="D437" t="s">
        <v>79</v>
      </c>
      <c r="E437" s="32">
        <v>45750</v>
      </c>
      <c r="F437" s="5">
        <v>3</v>
      </c>
      <c r="G437" s="5">
        <v>4</v>
      </c>
      <c r="H437" s="5">
        <v>2025</v>
      </c>
      <c r="I437" s="5">
        <v>9</v>
      </c>
      <c r="J437" s="5">
        <v>2</v>
      </c>
      <c r="K437">
        <v>124</v>
      </c>
      <c r="L437">
        <v>72</v>
      </c>
      <c r="M437" s="33" t="s">
        <v>77</v>
      </c>
      <c r="N437" s="33" t="s">
        <v>77</v>
      </c>
      <c r="O437" s="33" t="s">
        <v>77</v>
      </c>
      <c r="P437" s="34">
        <v>4</v>
      </c>
      <c r="Q437" s="34">
        <v>1</v>
      </c>
      <c r="R437" s="34">
        <v>2</v>
      </c>
      <c r="S437" s="34">
        <v>2</v>
      </c>
      <c r="T437" s="5">
        <v>5</v>
      </c>
      <c r="U437" s="5">
        <v>4</v>
      </c>
      <c r="V437" s="5">
        <v>3</v>
      </c>
      <c r="W437" s="5">
        <v>5</v>
      </c>
      <c r="X437" s="5">
        <v>1</v>
      </c>
    </row>
    <row r="438" spans="1:24" ht="18.75" customHeight="1" x14ac:dyDescent="0.25">
      <c r="A438" t="s">
        <v>36</v>
      </c>
      <c r="B438" t="s">
        <v>37</v>
      </c>
      <c r="C438" t="s">
        <v>74</v>
      </c>
      <c r="D438" t="s">
        <v>79</v>
      </c>
      <c r="E438" s="32">
        <v>45750</v>
      </c>
      <c r="F438" s="5">
        <v>3</v>
      </c>
      <c r="G438" s="5">
        <v>4</v>
      </c>
      <c r="H438" s="5">
        <v>2025</v>
      </c>
      <c r="I438" s="5">
        <v>4</v>
      </c>
      <c r="J438" s="5">
        <v>1</v>
      </c>
      <c r="K438">
        <v>179</v>
      </c>
      <c r="L438">
        <v>135</v>
      </c>
      <c r="M438" s="33" t="s">
        <v>77</v>
      </c>
      <c r="N438" s="33" t="s">
        <v>77</v>
      </c>
      <c r="O438" s="33" t="s">
        <v>77</v>
      </c>
      <c r="P438" s="34">
        <v>2</v>
      </c>
      <c r="Q438" s="34">
        <v>0</v>
      </c>
      <c r="R438" s="34">
        <v>1</v>
      </c>
      <c r="S438" s="34">
        <v>1</v>
      </c>
      <c r="T438" s="5">
        <v>1</v>
      </c>
      <c r="U438" s="5">
        <v>3</v>
      </c>
      <c r="V438" s="5">
        <v>1</v>
      </c>
      <c r="W438" s="5">
        <v>3</v>
      </c>
      <c r="X438" s="5">
        <v>0</v>
      </c>
    </row>
    <row r="439" spans="1:24" ht="18.75" customHeight="1" x14ac:dyDescent="0.25">
      <c r="A439" t="s">
        <v>38</v>
      </c>
      <c r="B439" t="s">
        <v>82</v>
      </c>
      <c r="C439" t="s">
        <v>74</v>
      </c>
      <c r="D439" t="s">
        <v>80</v>
      </c>
      <c r="E439" s="32">
        <v>45750</v>
      </c>
      <c r="F439" s="5">
        <v>3</v>
      </c>
      <c r="G439" s="5">
        <v>4</v>
      </c>
      <c r="H439" s="5">
        <v>2025</v>
      </c>
      <c r="I439" s="5">
        <v>7</v>
      </c>
      <c r="J439" s="5">
        <v>1</v>
      </c>
      <c r="K439">
        <v>196</v>
      </c>
      <c r="L439">
        <v>136</v>
      </c>
      <c r="M439" s="33" t="s">
        <v>77</v>
      </c>
      <c r="N439" s="33" t="s">
        <v>77</v>
      </c>
      <c r="O439" s="33" t="s">
        <v>77</v>
      </c>
      <c r="P439" s="34">
        <v>3</v>
      </c>
      <c r="Q439" s="34">
        <v>1</v>
      </c>
      <c r="R439" s="34">
        <v>1</v>
      </c>
      <c r="S439" s="34">
        <v>2</v>
      </c>
      <c r="T439" s="5">
        <v>3</v>
      </c>
      <c r="U439" s="5">
        <v>4</v>
      </c>
      <c r="V439" s="5">
        <v>2</v>
      </c>
      <c r="W439" s="5">
        <v>4</v>
      </c>
      <c r="X439" s="5">
        <v>1</v>
      </c>
    </row>
    <row r="440" spans="1:24" ht="18.75" customHeight="1" x14ac:dyDescent="0.25">
      <c r="A440" t="s">
        <v>40</v>
      </c>
      <c r="B440" t="s">
        <v>41</v>
      </c>
      <c r="C440" t="s">
        <v>74</v>
      </c>
      <c r="D440" t="s">
        <v>80</v>
      </c>
      <c r="E440" s="32">
        <v>45750</v>
      </c>
      <c r="F440" s="5">
        <v>3</v>
      </c>
      <c r="G440" s="5">
        <v>4</v>
      </c>
      <c r="H440" s="5">
        <v>2025</v>
      </c>
      <c r="I440" s="5">
        <v>4</v>
      </c>
      <c r="J440" s="5">
        <v>0</v>
      </c>
      <c r="K440">
        <v>152</v>
      </c>
      <c r="L440">
        <v>150</v>
      </c>
      <c r="M440" s="33" t="s">
        <v>77</v>
      </c>
      <c r="N440" s="33" t="s">
        <v>77</v>
      </c>
      <c r="O440" s="33" t="s">
        <v>77</v>
      </c>
      <c r="P440" s="34">
        <v>1</v>
      </c>
      <c r="Q440" s="34">
        <v>1</v>
      </c>
      <c r="R440" s="34">
        <v>1</v>
      </c>
      <c r="S440" s="34">
        <v>1</v>
      </c>
      <c r="T440" s="5">
        <v>3</v>
      </c>
      <c r="U440" s="5">
        <v>1</v>
      </c>
      <c r="V440" s="5">
        <v>1</v>
      </c>
      <c r="W440" s="5">
        <v>3</v>
      </c>
      <c r="X440" s="5">
        <v>0</v>
      </c>
    </row>
    <row r="441" spans="1:24" ht="18.75" customHeight="1" x14ac:dyDescent="0.25">
      <c r="A441" t="s">
        <v>42</v>
      </c>
      <c r="B441" t="s">
        <v>43</v>
      </c>
      <c r="C441" t="s">
        <v>73</v>
      </c>
      <c r="D441" t="s">
        <v>78</v>
      </c>
      <c r="E441" s="32">
        <v>45750</v>
      </c>
      <c r="F441" s="5">
        <v>3</v>
      </c>
      <c r="G441" s="5">
        <v>4</v>
      </c>
      <c r="H441" s="5">
        <v>2025</v>
      </c>
      <c r="I441" s="5">
        <v>9</v>
      </c>
      <c r="J441" s="5">
        <v>2</v>
      </c>
      <c r="K441">
        <v>103</v>
      </c>
      <c r="L441">
        <v>53</v>
      </c>
      <c r="M441" s="33" t="s">
        <v>77</v>
      </c>
      <c r="N441" s="33" t="s">
        <v>77</v>
      </c>
      <c r="O441" s="33" t="s">
        <v>77</v>
      </c>
      <c r="P441" s="34">
        <v>4</v>
      </c>
      <c r="Q441" s="34">
        <v>1</v>
      </c>
      <c r="R441" s="34">
        <v>2</v>
      </c>
      <c r="S441" s="34">
        <v>2</v>
      </c>
      <c r="T441" s="5">
        <v>3</v>
      </c>
      <c r="U441" s="5">
        <v>6</v>
      </c>
      <c r="V441" s="5">
        <v>3</v>
      </c>
      <c r="W441" s="5">
        <v>5</v>
      </c>
      <c r="X441" s="5">
        <v>1</v>
      </c>
    </row>
    <row r="442" spans="1:24" ht="18.75" customHeight="1" x14ac:dyDescent="0.25">
      <c r="A442" t="s">
        <v>44</v>
      </c>
      <c r="B442" t="s">
        <v>45</v>
      </c>
      <c r="C442" t="s">
        <v>74</v>
      </c>
      <c r="D442" t="s">
        <v>80</v>
      </c>
      <c r="E442" s="32">
        <v>45750</v>
      </c>
      <c r="F442" s="5">
        <v>3</v>
      </c>
      <c r="G442" s="5">
        <v>4</v>
      </c>
      <c r="H442" s="5">
        <v>2025</v>
      </c>
      <c r="I442" s="5">
        <v>0</v>
      </c>
      <c r="J442" s="5">
        <v>1</v>
      </c>
      <c r="K442">
        <v>190</v>
      </c>
      <c r="L442">
        <v>169</v>
      </c>
      <c r="M442" s="33" t="s">
        <v>77</v>
      </c>
      <c r="N442" s="33" t="s">
        <v>77</v>
      </c>
      <c r="O442" s="33" t="s">
        <v>77</v>
      </c>
      <c r="P442" s="34">
        <v>0</v>
      </c>
      <c r="Q442" s="34">
        <v>0</v>
      </c>
      <c r="R442" s="34">
        <v>0</v>
      </c>
      <c r="S442" s="34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</row>
    <row r="443" spans="1:24" ht="18.75" customHeight="1" x14ac:dyDescent="0.25">
      <c r="A443" t="s">
        <v>46</v>
      </c>
      <c r="B443" t="s">
        <v>47</v>
      </c>
      <c r="C443" t="s">
        <v>73</v>
      </c>
      <c r="D443" t="s">
        <v>76</v>
      </c>
      <c r="E443" s="32">
        <v>45750</v>
      </c>
      <c r="F443" s="5">
        <v>3</v>
      </c>
      <c r="G443" s="5">
        <v>4</v>
      </c>
      <c r="H443" s="5">
        <v>2025</v>
      </c>
      <c r="I443" s="5">
        <v>3</v>
      </c>
      <c r="J443" s="5">
        <v>1</v>
      </c>
      <c r="K443">
        <v>42</v>
      </c>
      <c r="L443">
        <v>40</v>
      </c>
      <c r="M443" s="33" t="s">
        <v>77</v>
      </c>
      <c r="N443" s="33" t="s">
        <v>77</v>
      </c>
      <c r="O443" s="33" t="s">
        <v>77</v>
      </c>
      <c r="P443" s="34">
        <v>1</v>
      </c>
      <c r="Q443" s="34">
        <v>1</v>
      </c>
      <c r="R443" s="34">
        <v>1</v>
      </c>
      <c r="S443" s="34">
        <v>0</v>
      </c>
      <c r="T443" s="5">
        <v>1</v>
      </c>
      <c r="U443" s="5">
        <v>2</v>
      </c>
      <c r="V443" s="5">
        <v>1</v>
      </c>
      <c r="W443" s="5">
        <v>2</v>
      </c>
      <c r="X443" s="5">
        <v>0</v>
      </c>
    </row>
    <row r="444" spans="1:24" ht="18.75" customHeight="1" x14ac:dyDescent="0.25">
      <c r="A444" s="35" t="s">
        <v>22</v>
      </c>
      <c r="B444" s="35" t="s">
        <v>23</v>
      </c>
      <c r="C444" t="s">
        <v>75</v>
      </c>
      <c r="D444" t="s">
        <v>78</v>
      </c>
      <c r="E444" s="32">
        <v>45751</v>
      </c>
      <c r="F444" s="5">
        <v>4</v>
      </c>
      <c r="G444" s="5">
        <v>4</v>
      </c>
      <c r="H444" s="5">
        <v>2025</v>
      </c>
      <c r="I444" s="5">
        <v>7</v>
      </c>
      <c r="J444" s="5">
        <v>2</v>
      </c>
      <c r="K444">
        <v>106</v>
      </c>
      <c r="L444">
        <v>102</v>
      </c>
      <c r="M444" s="33" t="s">
        <v>77</v>
      </c>
      <c r="N444" s="33" t="s">
        <v>77</v>
      </c>
      <c r="O444" s="33" t="s">
        <v>77</v>
      </c>
      <c r="P444" s="34">
        <v>2</v>
      </c>
      <c r="Q444" s="34">
        <v>3</v>
      </c>
      <c r="R444" s="34">
        <v>1</v>
      </c>
      <c r="S444" s="34">
        <v>1</v>
      </c>
      <c r="T444" s="5">
        <v>3</v>
      </c>
      <c r="U444" s="5">
        <v>4</v>
      </c>
      <c r="V444" s="5">
        <v>3</v>
      </c>
      <c r="W444" s="5">
        <v>4</v>
      </c>
      <c r="X444" s="5">
        <v>0</v>
      </c>
    </row>
    <row r="445" spans="1:24" ht="18.75" customHeight="1" x14ac:dyDescent="0.25">
      <c r="A445" t="s">
        <v>24</v>
      </c>
      <c r="B445" t="s">
        <v>25</v>
      </c>
      <c r="C445" t="s">
        <v>74</v>
      </c>
      <c r="D445" t="s">
        <v>78</v>
      </c>
      <c r="E445" s="32">
        <v>45751</v>
      </c>
      <c r="F445" s="5">
        <v>4</v>
      </c>
      <c r="G445" s="5">
        <v>4</v>
      </c>
      <c r="H445" s="5">
        <v>2025</v>
      </c>
      <c r="I445" s="5">
        <v>7</v>
      </c>
      <c r="J445" s="5">
        <v>0</v>
      </c>
      <c r="K445">
        <v>166</v>
      </c>
      <c r="L445">
        <v>119</v>
      </c>
      <c r="M445" s="33" t="s">
        <v>77</v>
      </c>
      <c r="N445" s="33" t="s">
        <v>77</v>
      </c>
      <c r="O445" s="33" t="s">
        <v>77</v>
      </c>
      <c r="P445" s="34">
        <v>3</v>
      </c>
      <c r="Q445" s="34">
        <v>1</v>
      </c>
      <c r="R445" s="34">
        <v>2</v>
      </c>
      <c r="S445" s="34">
        <v>1</v>
      </c>
      <c r="T445" s="5">
        <v>3</v>
      </c>
      <c r="U445" s="5">
        <v>4</v>
      </c>
      <c r="V445" s="5">
        <v>2</v>
      </c>
      <c r="W445" s="5">
        <v>4</v>
      </c>
      <c r="X445" s="5">
        <v>1</v>
      </c>
    </row>
    <row r="446" spans="1:24" ht="18.75" customHeight="1" x14ac:dyDescent="0.25">
      <c r="A446" t="s">
        <v>26</v>
      </c>
      <c r="B446" t="s">
        <v>27</v>
      </c>
      <c r="C446" t="s">
        <v>73</v>
      </c>
      <c r="D446" t="s">
        <v>78</v>
      </c>
      <c r="E446" s="32">
        <v>45751</v>
      </c>
      <c r="F446" s="5">
        <v>4</v>
      </c>
      <c r="G446" s="5">
        <v>4</v>
      </c>
      <c r="H446" s="5">
        <v>2025</v>
      </c>
      <c r="I446" s="5">
        <v>5</v>
      </c>
      <c r="J446" s="5">
        <v>1</v>
      </c>
      <c r="K446">
        <v>173</v>
      </c>
      <c r="L446">
        <v>132</v>
      </c>
      <c r="M446" s="33" t="s">
        <v>77</v>
      </c>
      <c r="N446" s="33" t="s">
        <v>77</v>
      </c>
      <c r="O446" s="33" t="s">
        <v>77</v>
      </c>
      <c r="P446" s="34">
        <v>2</v>
      </c>
      <c r="Q446" s="34">
        <v>1</v>
      </c>
      <c r="R446" s="34">
        <v>1</v>
      </c>
      <c r="S446" s="34">
        <v>1</v>
      </c>
      <c r="T446" s="5">
        <v>3</v>
      </c>
      <c r="U446" s="5">
        <v>2</v>
      </c>
      <c r="V446" s="5">
        <v>1</v>
      </c>
      <c r="W446" s="5">
        <v>3</v>
      </c>
      <c r="X446" s="5">
        <v>1</v>
      </c>
    </row>
    <row r="447" spans="1:24" ht="18.75" customHeight="1" x14ac:dyDescent="0.25">
      <c r="A447" t="s">
        <v>28</v>
      </c>
      <c r="B447" t="s">
        <v>29</v>
      </c>
      <c r="C447" t="s">
        <v>75</v>
      </c>
      <c r="D447" t="s">
        <v>76</v>
      </c>
      <c r="E447" s="32">
        <v>45751</v>
      </c>
      <c r="F447" s="5">
        <v>4</v>
      </c>
      <c r="G447" s="5">
        <v>4</v>
      </c>
      <c r="H447" s="5">
        <v>2025</v>
      </c>
      <c r="I447" s="5">
        <v>6</v>
      </c>
      <c r="J447" s="5">
        <v>2</v>
      </c>
      <c r="K447">
        <v>74</v>
      </c>
      <c r="L447">
        <v>65</v>
      </c>
      <c r="M447" s="33" t="s">
        <v>77</v>
      </c>
      <c r="N447" s="33" t="s">
        <v>77</v>
      </c>
      <c r="O447" s="33" t="s">
        <v>77</v>
      </c>
      <c r="P447" s="34">
        <v>2</v>
      </c>
      <c r="Q447" s="34">
        <v>2</v>
      </c>
      <c r="R447" s="34">
        <v>1</v>
      </c>
      <c r="S447" s="34">
        <v>1</v>
      </c>
      <c r="T447" s="5">
        <v>4</v>
      </c>
      <c r="U447" s="5">
        <v>2</v>
      </c>
      <c r="V447" s="5">
        <v>2</v>
      </c>
      <c r="W447" s="5">
        <v>3</v>
      </c>
      <c r="X447" s="5">
        <v>1</v>
      </c>
    </row>
    <row r="448" spans="1:24" ht="18.75" customHeight="1" x14ac:dyDescent="0.25">
      <c r="A448" t="s">
        <v>30</v>
      </c>
      <c r="B448" t="s">
        <v>31</v>
      </c>
      <c r="C448" t="s">
        <v>74</v>
      </c>
      <c r="D448" t="s">
        <v>79</v>
      </c>
      <c r="E448" s="32">
        <v>45751</v>
      </c>
      <c r="F448" s="5">
        <v>4</v>
      </c>
      <c r="G448" s="5">
        <v>4</v>
      </c>
      <c r="H448" s="5">
        <v>2025</v>
      </c>
      <c r="I448" s="5">
        <v>6</v>
      </c>
      <c r="J448" s="5">
        <v>0</v>
      </c>
      <c r="K448">
        <v>48</v>
      </c>
      <c r="L448">
        <v>27</v>
      </c>
      <c r="M448" s="33" t="s">
        <v>77</v>
      </c>
      <c r="N448" s="33" t="s">
        <v>77</v>
      </c>
      <c r="O448" s="33" t="s">
        <v>77</v>
      </c>
      <c r="P448" s="34">
        <v>2</v>
      </c>
      <c r="Q448" s="34">
        <v>1</v>
      </c>
      <c r="R448" s="34">
        <v>1</v>
      </c>
      <c r="S448" s="34">
        <v>2</v>
      </c>
      <c r="T448" s="5">
        <v>2</v>
      </c>
      <c r="U448" s="5">
        <v>4</v>
      </c>
      <c r="V448" s="5">
        <v>2</v>
      </c>
      <c r="W448" s="5">
        <v>3</v>
      </c>
      <c r="X448" s="5">
        <v>1</v>
      </c>
    </row>
    <row r="449" spans="1:24" ht="18.75" customHeight="1" x14ac:dyDescent="0.25">
      <c r="A449" t="s">
        <v>32</v>
      </c>
      <c r="B449" t="s">
        <v>33</v>
      </c>
      <c r="C449" t="s">
        <v>73</v>
      </c>
      <c r="D449" t="s">
        <v>78</v>
      </c>
      <c r="E449" s="32">
        <v>45751</v>
      </c>
      <c r="F449" s="5">
        <v>4</v>
      </c>
      <c r="G449" s="5">
        <v>4</v>
      </c>
      <c r="H449" s="5">
        <v>2025</v>
      </c>
      <c r="I449" s="5">
        <v>3</v>
      </c>
      <c r="J449" s="5">
        <v>2</v>
      </c>
      <c r="K449">
        <v>120</v>
      </c>
      <c r="L449">
        <v>108</v>
      </c>
      <c r="M449" s="33" t="s">
        <v>77</v>
      </c>
      <c r="N449" s="33" t="s">
        <v>77</v>
      </c>
      <c r="O449" s="33" t="s">
        <v>77</v>
      </c>
      <c r="P449" s="34">
        <v>1</v>
      </c>
      <c r="Q449" s="34">
        <v>0</v>
      </c>
      <c r="R449" s="34">
        <v>1</v>
      </c>
      <c r="S449" s="34">
        <v>1</v>
      </c>
      <c r="T449" s="5">
        <v>2</v>
      </c>
      <c r="U449" s="5">
        <v>1</v>
      </c>
      <c r="V449" s="5">
        <v>1</v>
      </c>
      <c r="W449" s="5">
        <v>2</v>
      </c>
      <c r="X449" s="5">
        <v>0</v>
      </c>
    </row>
    <row r="450" spans="1:24" ht="18.75" customHeight="1" x14ac:dyDescent="0.25">
      <c r="A450" t="s">
        <v>34</v>
      </c>
      <c r="B450" t="s">
        <v>35</v>
      </c>
      <c r="C450" t="s">
        <v>74</v>
      </c>
      <c r="D450" t="s">
        <v>79</v>
      </c>
      <c r="E450" s="32">
        <v>45751</v>
      </c>
      <c r="F450" s="5">
        <v>4</v>
      </c>
      <c r="G450" s="5">
        <v>4</v>
      </c>
      <c r="H450" s="5">
        <v>2025</v>
      </c>
      <c r="I450" s="5">
        <v>9</v>
      </c>
      <c r="J450" s="5">
        <v>1</v>
      </c>
      <c r="K450">
        <v>30</v>
      </c>
      <c r="L450">
        <v>23</v>
      </c>
      <c r="M450" s="33" t="s">
        <v>77</v>
      </c>
      <c r="N450" s="33" t="s">
        <v>77</v>
      </c>
      <c r="O450" s="33" t="s">
        <v>77</v>
      </c>
      <c r="P450" s="34">
        <v>4</v>
      </c>
      <c r="Q450" s="34">
        <v>1</v>
      </c>
      <c r="R450" s="34">
        <v>2</v>
      </c>
      <c r="S450" s="34">
        <v>2</v>
      </c>
      <c r="T450" s="5">
        <v>4</v>
      </c>
      <c r="U450" s="5">
        <v>5</v>
      </c>
      <c r="V450" s="5">
        <v>3</v>
      </c>
      <c r="W450" s="5">
        <v>5</v>
      </c>
      <c r="X450" s="5">
        <v>1</v>
      </c>
    </row>
    <row r="451" spans="1:24" ht="18.75" customHeight="1" x14ac:dyDescent="0.25">
      <c r="A451" t="s">
        <v>36</v>
      </c>
      <c r="B451" t="s">
        <v>37</v>
      </c>
      <c r="C451" t="s">
        <v>74</v>
      </c>
      <c r="D451" t="s">
        <v>79</v>
      </c>
      <c r="E451" s="32">
        <v>45751</v>
      </c>
      <c r="F451" s="5">
        <v>4</v>
      </c>
      <c r="G451" s="5">
        <v>4</v>
      </c>
      <c r="H451" s="5">
        <v>2025</v>
      </c>
      <c r="I451" s="5">
        <v>2</v>
      </c>
      <c r="J451" s="5">
        <v>2</v>
      </c>
      <c r="K451">
        <v>108</v>
      </c>
      <c r="L451">
        <v>95</v>
      </c>
      <c r="M451" s="33" t="s">
        <v>77</v>
      </c>
      <c r="N451" s="33" t="s">
        <v>77</v>
      </c>
      <c r="O451" s="33" t="s">
        <v>77</v>
      </c>
      <c r="P451" s="34">
        <v>1</v>
      </c>
      <c r="Q451" s="34">
        <v>1</v>
      </c>
      <c r="R451" s="34">
        <v>0</v>
      </c>
      <c r="S451" s="34">
        <v>0</v>
      </c>
      <c r="T451" s="5">
        <v>1</v>
      </c>
      <c r="U451" s="5">
        <v>1</v>
      </c>
      <c r="V451" s="5">
        <v>1</v>
      </c>
      <c r="W451" s="5">
        <v>1</v>
      </c>
      <c r="X451" s="5">
        <v>0</v>
      </c>
    </row>
    <row r="452" spans="1:24" ht="18.75" customHeight="1" x14ac:dyDescent="0.25">
      <c r="A452" t="s">
        <v>38</v>
      </c>
      <c r="B452" t="s">
        <v>82</v>
      </c>
      <c r="C452" t="s">
        <v>74</v>
      </c>
      <c r="D452" t="s">
        <v>80</v>
      </c>
      <c r="E452" s="32">
        <v>45751</v>
      </c>
      <c r="F452" s="5">
        <v>4</v>
      </c>
      <c r="G452" s="5">
        <v>4</v>
      </c>
      <c r="H452" s="5">
        <v>2025</v>
      </c>
      <c r="I452" s="5">
        <v>10</v>
      </c>
      <c r="J452" s="5">
        <v>0</v>
      </c>
      <c r="K452">
        <v>126</v>
      </c>
      <c r="L452">
        <v>84</v>
      </c>
      <c r="M452" s="33" t="s">
        <v>77</v>
      </c>
      <c r="N452" s="33" t="s">
        <v>77</v>
      </c>
      <c r="O452" s="33" t="s">
        <v>77</v>
      </c>
      <c r="P452" s="34">
        <v>4</v>
      </c>
      <c r="Q452" s="34">
        <v>2</v>
      </c>
      <c r="R452" s="34">
        <v>2</v>
      </c>
      <c r="S452" s="34">
        <v>2</v>
      </c>
      <c r="T452" s="5">
        <v>4</v>
      </c>
      <c r="U452" s="5">
        <v>6</v>
      </c>
      <c r="V452" s="5">
        <v>3</v>
      </c>
      <c r="W452" s="5">
        <v>6</v>
      </c>
      <c r="X452" s="5">
        <v>1</v>
      </c>
    </row>
    <row r="453" spans="1:24" ht="18.75" customHeight="1" x14ac:dyDescent="0.25">
      <c r="A453" t="s">
        <v>40</v>
      </c>
      <c r="B453" t="s">
        <v>41</v>
      </c>
      <c r="C453" t="s">
        <v>74</v>
      </c>
      <c r="D453" t="s">
        <v>80</v>
      </c>
      <c r="E453" s="32">
        <v>45751</v>
      </c>
      <c r="F453" s="5">
        <v>4</v>
      </c>
      <c r="G453" s="5">
        <v>4</v>
      </c>
      <c r="H453" s="5">
        <v>2025</v>
      </c>
      <c r="I453" s="5">
        <v>6</v>
      </c>
      <c r="J453" s="5">
        <v>0</v>
      </c>
      <c r="K453">
        <v>171</v>
      </c>
      <c r="L453">
        <v>118</v>
      </c>
      <c r="M453" s="33" t="s">
        <v>77</v>
      </c>
      <c r="N453" s="33" t="s">
        <v>77</v>
      </c>
      <c r="O453" s="33" t="s">
        <v>77</v>
      </c>
      <c r="P453" s="34">
        <v>2</v>
      </c>
      <c r="Q453" s="34">
        <v>2</v>
      </c>
      <c r="R453" s="34">
        <v>1</v>
      </c>
      <c r="S453" s="34">
        <v>1</v>
      </c>
      <c r="T453" s="5">
        <v>4</v>
      </c>
      <c r="U453" s="5">
        <v>2</v>
      </c>
      <c r="V453" s="5">
        <v>2</v>
      </c>
      <c r="W453" s="5">
        <v>4</v>
      </c>
      <c r="X453" s="5">
        <v>0</v>
      </c>
    </row>
    <row r="454" spans="1:24" ht="18.75" customHeight="1" x14ac:dyDescent="0.25">
      <c r="A454" t="s">
        <v>42</v>
      </c>
      <c r="B454" t="s">
        <v>43</v>
      </c>
      <c r="C454" t="s">
        <v>73</v>
      </c>
      <c r="D454" t="s">
        <v>78</v>
      </c>
      <c r="E454" s="32">
        <v>45751</v>
      </c>
      <c r="F454" s="5">
        <v>4</v>
      </c>
      <c r="G454" s="5">
        <v>4</v>
      </c>
      <c r="H454" s="5">
        <v>2025</v>
      </c>
      <c r="I454" s="5">
        <v>9</v>
      </c>
      <c r="J454" s="5">
        <v>2</v>
      </c>
      <c r="K454">
        <v>13</v>
      </c>
      <c r="L454">
        <v>13</v>
      </c>
      <c r="M454" s="33" t="s">
        <v>77</v>
      </c>
      <c r="N454" s="33" t="s">
        <v>77</v>
      </c>
      <c r="O454" s="33" t="s">
        <v>77</v>
      </c>
      <c r="P454" s="34">
        <v>4</v>
      </c>
      <c r="Q454" s="34">
        <v>1</v>
      </c>
      <c r="R454" s="34">
        <v>2</v>
      </c>
      <c r="S454" s="34">
        <v>2</v>
      </c>
      <c r="T454" s="5">
        <v>4</v>
      </c>
      <c r="U454" s="5">
        <v>5</v>
      </c>
      <c r="V454" s="5">
        <v>3</v>
      </c>
      <c r="W454" s="5">
        <v>5</v>
      </c>
      <c r="X454" s="5">
        <v>1</v>
      </c>
    </row>
    <row r="455" spans="1:24" ht="18.75" customHeight="1" x14ac:dyDescent="0.25">
      <c r="A455" t="s">
        <v>44</v>
      </c>
      <c r="B455" t="s">
        <v>45</v>
      </c>
      <c r="C455" t="s">
        <v>74</v>
      </c>
      <c r="D455" t="s">
        <v>80</v>
      </c>
      <c r="E455" s="32">
        <v>45751</v>
      </c>
      <c r="F455" s="5">
        <v>4</v>
      </c>
      <c r="G455" s="5">
        <v>4</v>
      </c>
      <c r="H455" s="5">
        <v>2025</v>
      </c>
      <c r="I455" s="5">
        <v>9</v>
      </c>
      <c r="J455" s="5">
        <v>0</v>
      </c>
      <c r="K455">
        <v>196</v>
      </c>
      <c r="L455">
        <v>170</v>
      </c>
      <c r="M455" s="33" t="s">
        <v>77</v>
      </c>
      <c r="N455" s="33" t="s">
        <v>77</v>
      </c>
      <c r="O455" s="33" t="s">
        <v>77</v>
      </c>
      <c r="P455" s="34">
        <v>4</v>
      </c>
      <c r="Q455" s="34">
        <v>1</v>
      </c>
      <c r="R455" s="34">
        <v>2</v>
      </c>
      <c r="S455" s="34">
        <v>2</v>
      </c>
      <c r="T455" s="5">
        <v>5</v>
      </c>
      <c r="U455" s="5">
        <v>4</v>
      </c>
      <c r="V455" s="5">
        <v>4</v>
      </c>
      <c r="W455" s="5">
        <v>4</v>
      </c>
      <c r="X455" s="5">
        <v>1</v>
      </c>
    </row>
    <row r="456" spans="1:24" ht="18.75" customHeight="1" x14ac:dyDescent="0.25">
      <c r="A456" t="s">
        <v>46</v>
      </c>
      <c r="B456" t="s">
        <v>47</v>
      </c>
      <c r="C456" t="s">
        <v>73</v>
      </c>
      <c r="D456" t="s">
        <v>76</v>
      </c>
      <c r="E456" s="32">
        <v>45751</v>
      </c>
      <c r="F456" s="5">
        <v>4</v>
      </c>
      <c r="G456" s="5">
        <v>4</v>
      </c>
      <c r="H456" s="5">
        <v>2025</v>
      </c>
      <c r="I456" s="5">
        <v>4</v>
      </c>
      <c r="J456" s="5">
        <v>2</v>
      </c>
      <c r="K456">
        <v>106</v>
      </c>
      <c r="L456">
        <v>91</v>
      </c>
      <c r="M456" s="33" t="s">
        <v>77</v>
      </c>
      <c r="N456" s="33" t="s">
        <v>77</v>
      </c>
      <c r="O456" s="33" t="s">
        <v>77</v>
      </c>
      <c r="P456" s="34">
        <v>2</v>
      </c>
      <c r="Q456" s="34">
        <v>0</v>
      </c>
      <c r="R456" s="34">
        <v>1</v>
      </c>
      <c r="S456" s="34">
        <v>1</v>
      </c>
      <c r="T456" s="5">
        <v>2</v>
      </c>
      <c r="U456" s="5">
        <v>2</v>
      </c>
      <c r="V456" s="5">
        <v>1</v>
      </c>
      <c r="W456" s="5">
        <v>3</v>
      </c>
      <c r="X456" s="5">
        <v>0</v>
      </c>
    </row>
    <row r="457" spans="1:24" ht="18.75" customHeight="1" x14ac:dyDescent="0.25">
      <c r="A457" s="35" t="s">
        <v>22</v>
      </c>
      <c r="B457" s="35" t="s">
        <v>23</v>
      </c>
      <c r="C457" t="s">
        <v>75</v>
      </c>
      <c r="D457" t="s">
        <v>78</v>
      </c>
      <c r="E457" s="32">
        <v>45752</v>
      </c>
      <c r="F457" s="5">
        <v>5</v>
      </c>
      <c r="G457" s="5">
        <v>4</v>
      </c>
      <c r="H457" s="5">
        <v>2025</v>
      </c>
      <c r="I457" s="5">
        <v>8</v>
      </c>
      <c r="J457" s="5">
        <v>1</v>
      </c>
      <c r="K457">
        <v>156</v>
      </c>
      <c r="L457">
        <v>135</v>
      </c>
      <c r="M457" s="33" t="s">
        <v>77</v>
      </c>
      <c r="N457" s="33" t="s">
        <v>77</v>
      </c>
      <c r="O457" s="33" t="s">
        <v>77</v>
      </c>
      <c r="P457" s="34">
        <v>3</v>
      </c>
      <c r="Q457" s="34">
        <v>3</v>
      </c>
      <c r="R457" s="34">
        <v>1</v>
      </c>
      <c r="S457" s="34">
        <v>1</v>
      </c>
      <c r="T457" s="5">
        <v>3</v>
      </c>
      <c r="U457" s="5">
        <v>5</v>
      </c>
      <c r="V457" s="5">
        <v>2</v>
      </c>
      <c r="W457" s="5">
        <v>5</v>
      </c>
      <c r="X457" s="5">
        <v>1</v>
      </c>
    </row>
    <row r="458" spans="1:24" ht="18.75" customHeight="1" x14ac:dyDescent="0.25">
      <c r="A458" t="s">
        <v>24</v>
      </c>
      <c r="B458" t="s">
        <v>25</v>
      </c>
      <c r="C458" t="s">
        <v>74</v>
      </c>
      <c r="D458" t="s">
        <v>78</v>
      </c>
      <c r="E458" s="32">
        <v>45752</v>
      </c>
      <c r="F458" s="5">
        <v>5</v>
      </c>
      <c r="G458" s="5">
        <v>4</v>
      </c>
      <c r="H458" s="5">
        <v>2025</v>
      </c>
      <c r="I458" s="5">
        <v>3</v>
      </c>
      <c r="J458" s="5">
        <v>1</v>
      </c>
      <c r="K458">
        <v>59</v>
      </c>
      <c r="L458">
        <v>36</v>
      </c>
      <c r="M458" s="33" t="s">
        <v>77</v>
      </c>
      <c r="N458" s="33" t="s">
        <v>77</v>
      </c>
      <c r="O458" s="33" t="s">
        <v>77</v>
      </c>
      <c r="P458" s="34">
        <v>1</v>
      </c>
      <c r="Q458" s="34">
        <v>1</v>
      </c>
      <c r="R458" s="34">
        <v>0</v>
      </c>
      <c r="S458" s="34">
        <v>1</v>
      </c>
      <c r="T458" s="5">
        <v>1</v>
      </c>
      <c r="U458" s="5">
        <v>2</v>
      </c>
      <c r="V458" s="5">
        <v>1</v>
      </c>
      <c r="W458" s="5">
        <v>2</v>
      </c>
      <c r="X458" s="5">
        <v>0</v>
      </c>
    </row>
    <row r="459" spans="1:24" ht="18.75" customHeight="1" x14ac:dyDescent="0.25">
      <c r="A459" t="s">
        <v>26</v>
      </c>
      <c r="B459" t="s">
        <v>27</v>
      </c>
      <c r="C459" t="s">
        <v>73</v>
      </c>
      <c r="D459" t="s">
        <v>78</v>
      </c>
      <c r="E459" s="32">
        <v>45752</v>
      </c>
      <c r="F459" s="5">
        <v>5</v>
      </c>
      <c r="G459" s="5">
        <v>4</v>
      </c>
      <c r="H459" s="5">
        <v>2025</v>
      </c>
      <c r="I459" s="5">
        <v>2</v>
      </c>
      <c r="J459" s="5">
        <v>0</v>
      </c>
      <c r="K459">
        <v>179</v>
      </c>
      <c r="L459">
        <v>122</v>
      </c>
      <c r="M459" s="33" t="s">
        <v>77</v>
      </c>
      <c r="N459" s="33" t="s">
        <v>77</v>
      </c>
      <c r="O459" s="33" t="s">
        <v>77</v>
      </c>
      <c r="P459" s="34">
        <v>1</v>
      </c>
      <c r="Q459" s="34">
        <v>1</v>
      </c>
      <c r="R459" s="34">
        <v>0</v>
      </c>
      <c r="S459" s="34">
        <v>0</v>
      </c>
      <c r="T459" s="5">
        <v>1</v>
      </c>
      <c r="U459" s="5">
        <v>1</v>
      </c>
      <c r="V459" s="5">
        <v>1</v>
      </c>
      <c r="W459" s="5">
        <v>1</v>
      </c>
      <c r="X459" s="5">
        <v>0</v>
      </c>
    </row>
    <row r="460" spans="1:24" ht="18.75" customHeight="1" x14ac:dyDescent="0.25">
      <c r="A460" t="s">
        <v>28</v>
      </c>
      <c r="B460" t="s">
        <v>29</v>
      </c>
      <c r="C460" t="s">
        <v>75</v>
      </c>
      <c r="D460" t="s">
        <v>76</v>
      </c>
      <c r="E460" s="32">
        <v>45752</v>
      </c>
      <c r="F460" s="5">
        <v>5</v>
      </c>
      <c r="G460" s="5">
        <v>4</v>
      </c>
      <c r="H460" s="5">
        <v>2025</v>
      </c>
      <c r="I460" s="5">
        <v>7</v>
      </c>
      <c r="J460" s="5">
        <v>0</v>
      </c>
      <c r="K460">
        <v>122</v>
      </c>
      <c r="L460">
        <v>89</v>
      </c>
      <c r="M460" s="33" t="s">
        <v>77</v>
      </c>
      <c r="N460" s="33" t="s">
        <v>77</v>
      </c>
      <c r="O460" s="33" t="s">
        <v>77</v>
      </c>
      <c r="P460" s="34">
        <v>3</v>
      </c>
      <c r="Q460" s="34">
        <v>2</v>
      </c>
      <c r="R460" s="34">
        <v>1</v>
      </c>
      <c r="S460" s="34">
        <v>1</v>
      </c>
      <c r="T460" s="5">
        <v>4</v>
      </c>
      <c r="U460" s="5">
        <v>3</v>
      </c>
      <c r="V460" s="5">
        <v>2</v>
      </c>
      <c r="W460" s="5">
        <v>4</v>
      </c>
      <c r="X460" s="5">
        <v>1</v>
      </c>
    </row>
    <row r="461" spans="1:24" ht="18.75" customHeight="1" x14ac:dyDescent="0.25">
      <c r="A461" t="s">
        <v>30</v>
      </c>
      <c r="B461" t="s">
        <v>31</v>
      </c>
      <c r="C461" t="s">
        <v>74</v>
      </c>
      <c r="D461" t="s">
        <v>79</v>
      </c>
      <c r="E461" s="32">
        <v>45752</v>
      </c>
      <c r="F461" s="5">
        <v>5</v>
      </c>
      <c r="G461" s="5">
        <v>4</v>
      </c>
      <c r="H461" s="5">
        <v>2025</v>
      </c>
      <c r="I461" s="5">
        <v>4</v>
      </c>
      <c r="J461" s="5">
        <v>2</v>
      </c>
      <c r="K461">
        <v>120</v>
      </c>
      <c r="L461">
        <v>94</v>
      </c>
      <c r="M461" s="33" t="s">
        <v>77</v>
      </c>
      <c r="N461" s="33" t="s">
        <v>77</v>
      </c>
      <c r="O461" s="33" t="s">
        <v>77</v>
      </c>
      <c r="P461" s="34">
        <v>1</v>
      </c>
      <c r="Q461" s="34">
        <v>1</v>
      </c>
      <c r="R461" s="34">
        <v>1</v>
      </c>
      <c r="S461" s="34">
        <v>1</v>
      </c>
      <c r="T461" s="5">
        <v>2</v>
      </c>
      <c r="U461" s="5">
        <v>2</v>
      </c>
      <c r="V461" s="5">
        <v>1</v>
      </c>
      <c r="W461" s="5">
        <v>3</v>
      </c>
      <c r="X461" s="5">
        <v>0</v>
      </c>
    </row>
    <row r="462" spans="1:24" ht="18.75" customHeight="1" x14ac:dyDescent="0.25">
      <c r="A462" t="s">
        <v>32</v>
      </c>
      <c r="B462" t="s">
        <v>33</v>
      </c>
      <c r="C462" t="s">
        <v>73</v>
      </c>
      <c r="D462" t="s">
        <v>78</v>
      </c>
      <c r="E462" s="32">
        <v>45752</v>
      </c>
      <c r="F462" s="5">
        <v>5</v>
      </c>
      <c r="G462" s="5">
        <v>4</v>
      </c>
      <c r="H462" s="5">
        <v>2025</v>
      </c>
      <c r="I462" s="5">
        <v>4</v>
      </c>
      <c r="J462" s="5">
        <v>1</v>
      </c>
      <c r="K462">
        <v>101</v>
      </c>
      <c r="L462">
        <v>100</v>
      </c>
      <c r="M462" s="33" t="s">
        <v>77</v>
      </c>
      <c r="N462" s="33" t="s">
        <v>77</v>
      </c>
      <c r="O462" s="33" t="s">
        <v>77</v>
      </c>
      <c r="P462" s="34">
        <v>2</v>
      </c>
      <c r="Q462" s="34">
        <v>0</v>
      </c>
      <c r="R462" s="34">
        <v>1</v>
      </c>
      <c r="S462" s="34">
        <v>1</v>
      </c>
      <c r="T462" s="5">
        <v>2</v>
      </c>
      <c r="U462" s="5">
        <v>2</v>
      </c>
      <c r="V462" s="5">
        <v>2</v>
      </c>
      <c r="W462" s="5">
        <v>1</v>
      </c>
      <c r="X462" s="5">
        <v>1</v>
      </c>
    </row>
    <row r="463" spans="1:24" ht="18.75" customHeight="1" x14ac:dyDescent="0.25">
      <c r="A463" t="s">
        <v>34</v>
      </c>
      <c r="B463" t="s">
        <v>35</v>
      </c>
      <c r="C463" t="s">
        <v>74</v>
      </c>
      <c r="D463" t="s">
        <v>79</v>
      </c>
      <c r="E463" s="32">
        <v>45752</v>
      </c>
      <c r="F463" s="5">
        <v>5</v>
      </c>
      <c r="G463" s="5">
        <v>4</v>
      </c>
      <c r="H463" s="5">
        <v>2025</v>
      </c>
      <c r="I463" s="5">
        <v>2</v>
      </c>
      <c r="J463" s="5">
        <v>2</v>
      </c>
      <c r="K463">
        <v>128</v>
      </c>
      <c r="L463">
        <v>117</v>
      </c>
      <c r="M463" s="33" t="s">
        <v>77</v>
      </c>
      <c r="N463" s="33" t="s">
        <v>77</v>
      </c>
      <c r="O463" s="33" t="s">
        <v>77</v>
      </c>
      <c r="P463" s="34">
        <v>1</v>
      </c>
      <c r="Q463" s="34">
        <v>1</v>
      </c>
      <c r="R463" s="34">
        <v>0</v>
      </c>
      <c r="S463" s="34">
        <v>0</v>
      </c>
      <c r="T463" s="5">
        <v>1</v>
      </c>
      <c r="U463" s="5">
        <v>1</v>
      </c>
      <c r="V463" s="5">
        <v>1</v>
      </c>
      <c r="W463" s="5">
        <v>1</v>
      </c>
      <c r="X463" s="5">
        <v>0</v>
      </c>
    </row>
    <row r="464" spans="1:24" ht="18.75" customHeight="1" x14ac:dyDescent="0.25">
      <c r="A464" t="s">
        <v>36</v>
      </c>
      <c r="B464" t="s">
        <v>37</v>
      </c>
      <c r="C464" t="s">
        <v>74</v>
      </c>
      <c r="D464" t="s">
        <v>79</v>
      </c>
      <c r="E464" s="32">
        <v>45752</v>
      </c>
      <c r="F464" s="5">
        <v>5</v>
      </c>
      <c r="G464" s="5">
        <v>4</v>
      </c>
      <c r="H464" s="5">
        <v>2025</v>
      </c>
      <c r="I464" s="5">
        <v>3</v>
      </c>
      <c r="J464" s="5">
        <v>1</v>
      </c>
      <c r="K464">
        <v>43</v>
      </c>
      <c r="L464">
        <v>35</v>
      </c>
      <c r="M464" s="33" t="s">
        <v>77</v>
      </c>
      <c r="N464" s="33" t="s">
        <v>77</v>
      </c>
      <c r="O464" s="33" t="s">
        <v>77</v>
      </c>
      <c r="P464" s="34">
        <v>1</v>
      </c>
      <c r="Q464" s="34">
        <v>0</v>
      </c>
      <c r="R464" s="34">
        <v>1</v>
      </c>
      <c r="S464" s="34">
        <v>1</v>
      </c>
      <c r="T464" s="5">
        <v>1</v>
      </c>
      <c r="U464" s="5">
        <v>2</v>
      </c>
      <c r="V464" s="5">
        <v>1</v>
      </c>
      <c r="W464" s="5">
        <v>2</v>
      </c>
      <c r="X464" s="5">
        <v>0</v>
      </c>
    </row>
    <row r="465" spans="1:24" ht="18.75" customHeight="1" x14ac:dyDescent="0.25">
      <c r="A465" t="s">
        <v>38</v>
      </c>
      <c r="B465" t="s">
        <v>82</v>
      </c>
      <c r="C465" t="s">
        <v>74</v>
      </c>
      <c r="D465" t="s">
        <v>80</v>
      </c>
      <c r="E465" s="32">
        <v>45752</v>
      </c>
      <c r="F465" s="5">
        <v>5</v>
      </c>
      <c r="G465" s="5">
        <v>4</v>
      </c>
      <c r="H465" s="5">
        <v>2025</v>
      </c>
      <c r="I465" s="5">
        <v>0</v>
      </c>
      <c r="J465" s="5">
        <v>2</v>
      </c>
      <c r="K465">
        <v>91</v>
      </c>
      <c r="L465">
        <v>51</v>
      </c>
      <c r="M465" s="33" t="s">
        <v>77</v>
      </c>
      <c r="N465" s="33" t="s">
        <v>77</v>
      </c>
      <c r="O465" s="33" t="s">
        <v>77</v>
      </c>
      <c r="P465" s="34">
        <v>0</v>
      </c>
      <c r="Q465" s="34">
        <v>0</v>
      </c>
      <c r="R465" s="34">
        <v>0</v>
      </c>
      <c r="S465" s="34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</row>
    <row r="466" spans="1:24" ht="18.75" customHeight="1" x14ac:dyDescent="0.25">
      <c r="A466" t="s">
        <v>40</v>
      </c>
      <c r="B466" t="s">
        <v>41</v>
      </c>
      <c r="C466" t="s">
        <v>74</v>
      </c>
      <c r="D466" t="s">
        <v>80</v>
      </c>
      <c r="E466" s="32">
        <v>45752</v>
      </c>
      <c r="F466" s="5">
        <v>5</v>
      </c>
      <c r="G466" s="5">
        <v>4</v>
      </c>
      <c r="H466" s="5">
        <v>2025</v>
      </c>
      <c r="I466" s="5">
        <v>6</v>
      </c>
      <c r="J466" s="5">
        <v>1</v>
      </c>
      <c r="K466">
        <v>18</v>
      </c>
      <c r="L466">
        <v>18</v>
      </c>
      <c r="M466" s="33" t="s">
        <v>77</v>
      </c>
      <c r="N466" s="33" t="s">
        <v>77</v>
      </c>
      <c r="O466" s="33" t="s">
        <v>77</v>
      </c>
      <c r="P466" s="34">
        <v>3</v>
      </c>
      <c r="Q466" s="34">
        <v>1</v>
      </c>
      <c r="R466" s="34">
        <v>1</v>
      </c>
      <c r="S466" s="34">
        <v>1</v>
      </c>
      <c r="T466" s="5">
        <v>3</v>
      </c>
      <c r="U466" s="5">
        <v>3</v>
      </c>
      <c r="V466" s="5">
        <v>2</v>
      </c>
      <c r="W466" s="5">
        <v>3</v>
      </c>
      <c r="X466" s="5">
        <v>1</v>
      </c>
    </row>
    <row r="467" spans="1:24" ht="18.75" customHeight="1" x14ac:dyDescent="0.25">
      <c r="A467" t="s">
        <v>42</v>
      </c>
      <c r="B467" t="s">
        <v>43</v>
      </c>
      <c r="C467" t="s">
        <v>73</v>
      </c>
      <c r="D467" t="s">
        <v>78</v>
      </c>
      <c r="E467" s="32">
        <v>45752</v>
      </c>
      <c r="F467" s="5">
        <v>5</v>
      </c>
      <c r="G467" s="5">
        <v>4</v>
      </c>
      <c r="H467" s="5">
        <v>2025</v>
      </c>
      <c r="I467" s="5">
        <v>1</v>
      </c>
      <c r="J467" s="5">
        <v>1</v>
      </c>
      <c r="K467">
        <v>184</v>
      </c>
      <c r="L467">
        <v>136</v>
      </c>
      <c r="M467" s="33" t="s">
        <v>77</v>
      </c>
      <c r="N467" s="33" t="s">
        <v>77</v>
      </c>
      <c r="O467" s="33" t="s">
        <v>77</v>
      </c>
      <c r="P467" s="34">
        <v>0</v>
      </c>
      <c r="Q467" s="34">
        <v>1</v>
      </c>
      <c r="R467" s="34">
        <v>0</v>
      </c>
      <c r="S467" s="34">
        <v>0</v>
      </c>
      <c r="T467" s="5">
        <v>1</v>
      </c>
      <c r="U467" s="5">
        <v>0</v>
      </c>
      <c r="V467" s="5">
        <v>0</v>
      </c>
      <c r="W467" s="5">
        <v>1</v>
      </c>
      <c r="X467" s="5">
        <v>0</v>
      </c>
    </row>
    <row r="468" spans="1:24" ht="18.75" customHeight="1" x14ac:dyDescent="0.25">
      <c r="A468" t="s">
        <v>44</v>
      </c>
      <c r="B468" t="s">
        <v>45</v>
      </c>
      <c r="C468" t="s">
        <v>74</v>
      </c>
      <c r="D468" t="s">
        <v>80</v>
      </c>
      <c r="E468" s="32">
        <v>45752</v>
      </c>
      <c r="F468" s="5">
        <v>5</v>
      </c>
      <c r="G468" s="5">
        <v>4</v>
      </c>
      <c r="H468" s="5">
        <v>2025</v>
      </c>
      <c r="I468" s="5">
        <v>3</v>
      </c>
      <c r="J468" s="5">
        <v>1</v>
      </c>
      <c r="K468">
        <v>61</v>
      </c>
      <c r="L468">
        <v>56</v>
      </c>
      <c r="M468" s="33" t="s">
        <v>77</v>
      </c>
      <c r="N468" s="33" t="s">
        <v>77</v>
      </c>
      <c r="O468" s="33" t="s">
        <v>77</v>
      </c>
      <c r="P468" s="34">
        <v>1</v>
      </c>
      <c r="Q468" s="34">
        <v>0</v>
      </c>
      <c r="R468" s="34">
        <v>1</v>
      </c>
      <c r="S468" s="34">
        <v>1</v>
      </c>
      <c r="T468" s="5">
        <v>1</v>
      </c>
      <c r="U468" s="5">
        <v>2</v>
      </c>
      <c r="V468" s="5">
        <v>1</v>
      </c>
      <c r="W468" s="5">
        <v>2</v>
      </c>
      <c r="X468" s="5">
        <v>0</v>
      </c>
    </row>
    <row r="469" spans="1:24" ht="18.75" customHeight="1" x14ac:dyDescent="0.25">
      <c r="A469" t="s">
        <v>46</v>
      </c>
      <c r="B469" t="s">
        <v>47</v>
      </c>
      <c r="C469" t="s">
        <v>73</v>
      </c>
      <c r="D469" t="s">
        <v>76</v>
      </c>
      <c r="E469" s="32">
        <v>45752</v>
      </c>
      <c r="F469" s="5">
        <v>5</v>
      </c>
      <c r="G469" s="5">
        <v>4</v>
      </c>
      <c r="H469" s="5">
        <v>2025</v>
      </c>
      <c r="I469" s="5">
        <v>4</v>
      </c>
      <c r="J469" s="5">
        <v>0</v>
      </c>
      <c r="K469">
        <v>188</v>
      </c>
      <c r="L469">
        <v>168</v>
      </c>
      <c r="M469" s="33" t="s">
        <v>77</v>
      </c>
      <c r="N469" s="33" t="s">
        <v>77</v>
      </c>
      <c r="O469" s="33" t="s">
        <v>77</v>
      </c>
      <c r="P469" s="34">
        <v>1</v>
      </c>
      <c r="Q469" s="34">
        <v>1</v>
      </c>
      <c r="R469" s="34">
        <v>1</v>
      </c>
      <c r="S469" s="34">
        <v>1</v>
      </c>
      <c r="T469" s="5">
        <v>2</v>
      </c>
      <c r="U469" s="5">
        <v>2</v>
      </c>
      <c r="V469" s="5">
        <v>2</v>
      </c>
      <c r="W469" s="5">
        <v>2</v>
      </c>
      <c r="X469" s="5">
        <v>0</v>
      </c>
    </row>
    <row r="470" spans="1:24" ht="18.75" customHeight="1" x14ac:dyDescent="0.25">
      <c r="A470" s="35" t="s">
        <v>22</v>
      </c>
      <c r="B470" s="35" t="s">
        <v>23</v>
      </c>
      <c r="C470" t="s">
        <v>75</v>
      </c>
      <c r="D470" t="s">
        <v>78</v>
      </c>
      <c r="E470" s="32">
        <v>45753</v>
      </c>
      <c r="F470" s="5">
        <v>6</v>
      </c>
      <c r="G470" s="5">
        <v>4</v>
      </c>
      <c r="H470" s="5">
        <v>2025</v>
      </c>
      <c r="I470" s="5">
        <v>10</v>
      </c>
      <c r="J470" s="5">
        <v>1</v>
      </c>
      <c r="K470">
        <v>124</v>
      </c>
      <c r="L470">
        <v>85</v>
      </c>
      <c r="M470" s="33" t="s">
        <v>77</v>
      </c>
      <c r="N470" s="33" t="s">
        <v>77</v>
      </c>
      <c r="O470" s="33" t="s">
        <v>77</v>
      </c>
      <c r="P470" s="34">
        <v>4</v>
      </c>
      <c r="Q470" s="34">
        <v>2</v>
      </c>
      <c r="R470" s="34">
        <v>2</v>
      </c>
      <c r="S470" s="34">
        <v>2</v>
      </c>
      <c r="T470" s="5">
        <v>5</v>
      </c>
      <c r="U470" s="5">
        <v>5</v>
      </c>
      <c r="V470" s="5">
        <v>4</v>
      </c>
      <c r="W470" s="5">
        <v>5</v>
      </c>
      <c r="X470" s="5">
        <v>1</v>
      </c>
    </row>
    <row r="471" spans="1:24" ht="18.75" customHeight="1" x14ac:dyDescent="0.25">
      <c r="A471" t="s">
        <v>24</v>
      </c>
      <c r="B471" t="s">
        <v>25</v>
      </c>
      <c r="C471" t="s">
        <v>74</v>
      </c>
      <c r="D471" t="s">
        <v>78</v>
      </c>
      <c r="E471" s="32">
        <v>45753</v>
      </c>
      <c r="F471" s="5">
        <v>6</v>
      </c>
      <c r="G471" s="5">
        <v>4</v>
      </c>
      <c r="H471" s="5">
        <v>2025</v>
      </c>
      <c r="I471" s="5">
        <v>7</v>
      </c>
      <c r="J471" s="5">
        <v>1</v>
      </c>
      <c r="K471">
        <v>195</v>
      </c>
      <c r="L471">
        <v>102</v>
      </c>
      <c r="M471" s="33" t="s">
        <v>77</v>
      </c>
      <c r="N471" s="33" t="s">
        <v>77</v>
      </c>
      <c r="O471" s="33" t="s">
        <v>77</v>
      </c>
      <c r="P471" s="34">
        <v>3</v>
      </c>
      <c r="Q471" s="34">
        <v>1</v>
      </c>
      <c r="R471" s="34">
        <v>2</v>
      </c>
      <c r="S471" s="34">
        <v>1</v>
      </c>
      <c r="T471" s="5">
        <v>4</v>
      </c>
      <c r="U471" s="5">
        <v>3</v>
      </c>
      <c r="V471" s="5">
        <v>3</v>
      </c>
      <c r="W471" s="5">
        <v>4</v>
      </c>
      <c r="X471" s="5">
        <v>0</v>
      </c>
    </row>
    <row r="472" spans="1:24" ht="18.75" customHeight="1" x14ac:dyDescent="0.25">
      <c r="A472" t="s">
        <v>26</v>
      </c>
      <c r="B472" t="s">
        <v>27</v>
      </c>
      <c r="C472" t="s">
        <v>73</v>
      </c>
      <c r="D472" t="s">
        <v>78</v>
      </c>
      <c r="E472" s="32">
        <v>45753</v>
      </c>
      <c r="F472" s="5">
        <v>6</v>
      </c>
      <c r="G472" s="5">
        <v>4</v>
      </c>
      <c r="H472" s="5">
        <v>2025</v>
      </c>
      <c r="I472" s="5">
        <v>4</v>
      </c>
      <c r="J472" s="5">
        <v>0</v>
      </c>
      <c r="K472">
        <v>175</v>
      </c>
      <c r="L472">
        <v>90</v>
      </c>
      <c r="M472" s="33" t="s">
        <v>77</v>
      </c>
      <c r="N472" s="33" t="s">
        <v>77</v>
      </c>
      <c r="O472" s="33" t="s">
        <v>77</v>
      </c>
      <c r="P472" s="34">
        <v>1</v>
      </c>
      <c r="Q472" s="34">
        <v>1</v>
      </c>
      <c r="R472" s="34">
        <v>1</v>
      </c>
      <c r="S472" s="34">
        <v>1</v>
      </c>
      <c r="T472" s="5">
        <v>2</v>
      </c>
      <c r="U472" s="5">
        <v>2</v>
      </c>
      <c r="V472" s="5">
        <v>2</v>
      </c>
      <c r="W472" s="5">
        <v>2</v>
      </c>
      <c r="X472" s="5">
        <v>0</v>
      </c>
    </row>
    <row r="473" spans="1:24" ht="18.75" customHeight="1" x14ac:dyDescent="0.25">
      <c r="A473" t="s">
        <v>28</v>
      </c>
      <c r="B473" t="s">
        <v>29</v>
      </c>
      <c r="C473" t="s">
        <v>75</v>
      </c>
      <c r="D473" t="s">
        <v>76</v>
      </c>
      <c r="E473" s="32">
        <v>45753</v>
      </c>
      <c r="F473" s="5">
        <v>6</v>
      </c>
      <c r="G473" s="5">
        <v>4</v>
      </c>
      <c r="H473" s="5">
        <v>2025</v>
      </c>
      <c r="I473" s="5">
        <v>5</v>
      </c>
      <c r="J473" s="5">
        <v>2</v>
      </c>
      <c r="K473">
        <v>155</v>
      </c>
      <c r="L473">
        <v>151</v>
      </c>
      <c r="M473" s="33" t="s">
        <v>77</v>
      </c>
      <c r="N473" s="33" t="s">
        <v>77</v>
      </c>
      <c r="O473" s="33" t="s">
        <v>77</v>
      </c>
      <c r="P473" s="34">
        <v>2</v>
      </c>
      <c r="Q473" s="34">
        <v>1</v>
      </c>
      <c r="R473" s="34">
        <v>1</v>
      </c>
      <c r="S473" s="34">
        <v>1</v>
      </c>
      <c r="T473" s="5">
        <v>2</v>
      </c>
      <c r="U473" s="5">
        <v>3</v>
      </c>
      <c r="V473" s="5">
        <v>2</v>
      </c>
      <c r="W473" s="5">
        <v>3</v>
      </c>
      <c r="X473" s="5">
        <v>0</v>
      </c>
    </row>
    <row r="474" spans="1:24" ht="18.75" customHeight="1" x14ac:dyDescent="0.25">
      <c r="A474" t="s">
        <v>30</v>
      </c>
      <c r="B474" t="s">
        <v>31</v>
      </c>
      <c r="C474" t="s">
        <v>74</v>
      </c>
      <c r="D474" t="s">
        <v>79</v>
      </c>
      <c r="E474" s="32">
        <v>45753</v>
      </c>
      <c r="F474" s="5">
        <v>6</v>
      </c>
      <c r="G474" s="5">
        <v>4</v>
      </c>
      <c r="H474" s="5">
        <v>2025</v>
      </c>
      <c r="I474" s="5">
        <v>4</v>
      </c>
      <c r="J474" s="5">
        <v>0</v>
      </c>
      <c r="K474">
        <v>15</v>
      </c>
      <c r="L474">
        <v>15</v>
      </c>
      <c r="M474" s="33" t="s">
        <v>77</v>
      </c>
      <c r="N474" s="33" t="s">
        <v>77</v>
      </c>
      <c r="O474" s="33" t="s">
        <v>77</v>
      </c>
      <c r="P474" s="34">
        <v>2</v>
      </c>
      <c r="Q474" s="34">
        <v>0</v>
      </c>
      <c r="R474" s="34">
        <v>1</v>
      </c>
      <c r="S474" s="34">
        <v>1</v>
      </c>
      <c r="T474" s="5">
        <v>2</v>
      </c>
      <c r="U474" s="5">
        <v>2</v>
      </c>
      <c r="V474" s="5">
        <v>1</v>
      </c>
      <c r="W474" s="5">
        <v>2</v>
      </c>
      <c r="X474" s="5">
        <v>1</v>
      </c>
    </row>
    <row r="475" spans="1:24" ht="18.75" customHeight="1" x14ac:dyDescent="0.25">
      <c r="A475" t="s">
        <v>32</v>
      </c>
      <c r="B475" t="s">
        <v>33</v>
      </c>
      <c r="C475" t="s">
        <v>73</v>
      </c>
      <c r="D475" t="s">
        <v>78</v>
      </c>
      <c r="E475" s="32">
        <v>45753</v>
      </c>
      <c r="F475" s="5">
        <v>6</v>
      </c>
      <c r="G475" s="5">
        <v>4</v>
      </c>
      <c r="H475" s="5">
        <v>2025</v>
      </c>
      <c r="I475" s="5">
        <v>3</v>
      </c>
      <c r="J475" s="5">
        <v>0</v>
      </c>
      <c r="K475">
        <v>164</v>
      </c>
      <c r="L475">
        <v>160</v>
      </c>
      <c r="M475" s="33" t="s">
        <v>77</v>
      </c>
      <c r="N475" s="33" t="s">
        <v>77</v>
      </c>
      <c r="O475" s="33" t="s">
        <v>77</v>
      </c>
      <c r="P475" s="34">
        <v>1</v>
      </c>
      <c r="Q475" s="34">
        <v>0</v>
      </c>
      <c r="R475" s="34">
        <v>1</v>
      </c>
      <c r="S475" s="34">
        <v>1</v>
      </c>
      <c r="T475" s="5">
        <v>2</v>
      </c>
      <c r="U475" s="5">
        <v>1</v>
      </c>
      <c r="V475" s="5">
        <v>1</v>
      </c>
      <c r="W475" s="5">
        <v>2</v>
      </c>
      <c r="X475" s="5">
        <v>0</v>
      </c>
    </row>
    <row r="476" spans="1:24" ht="18.75" customHeight="1" x14ac:dyDescent="0.25">
      <c r="A476" t="s">
        <v>34</v>
      </c>
      <c r="B476" t="s">
        <v>35</v>
      </c>
      <c r="C476" t="s">
        <v>74</v>
      </c>
      <c r="D476" t="s">
        <v>79</v>
      </c>
      <c r="E476" s="32">
        <v>45753</v>
      </c>
      <c r="F476" s="5">
        <v>6</v>
      </c>
      <c r="G476" s="5">
        <v>4</v>
      </c>
      <c r="H476" s="5">
        <v>2025</v>
      </c>
      <c r="I476" s="5">
        <v>8</v>
      </c>
      <c r="J476" s="5">
        <v>1</v>
      </c>
      <c r="K476">
        <v>20</v>
      </c>
      <c r="L476">
        <v>10</v>
      </c>
      <c r="M476" s="33" t="s">
        <v>77</v>
      </c>
      <c r="N476" s="33" t="s">
        <v>77</v>
      </c>
      <c r="O476" s="33" t="s">
        <v>77</v>
      </c>
      <c r="P476" s="34">
        <v>3</v>
      </c>
      <c r="Q476" s="34">
        <v>1</v>
      </c>
      <c r="R476" s="34">
        <v>2</v>
      </c>
      <c r="S476" s="34">
        <v>2</v>
      </c>
      <c r="T476" s="5">
        <v>5</v>
      </c>
      <c r="U476" s="5">
        <v>3</v>
      </c>
      <c r="V476" s="5">
        <v>3</v>
      </c>
      <c r="W476" s="5">
        <v>4</v>
      </c>
      <c r="X476" s="5">
        <v>1</v>
      </c>
    </row>
    <row r="477" spans="1:24" ht="18.75" customHeight="1" x14ac:dyDescent="0.25">
      <c r="A477" t="s">
        <v>36</v>
      </c>
      <c r="B477" t="s">
        <v>37</v>
      </c>
      <c r="C477" t="s">
        <v>74</v>
      </c>
      <c r="D477" t="s">
        <v>79</v>
      </c>
      <c r="E477" s="32">
        <v>45753</v>
      </c>
      <c r="F477" s="5">
        <v>6</v>
      </c>
      <c r="G477" s="5">
        <v>4</v>
      </c>
      <c r="H477" s="5">
        <v>2025</v>
      </c>
      <c r="I477" s="5">
        <v>3</v>
      </c>
      <c r="J477" s="5">
        <v>0</v>
      </c>
      <c r="K477">
        <v>22</v>
      </c>
      <c r="L477">
        <v>14</v>
      </c>
      <c r="M477" s="33" t="s">
        <v>77</v>
      </c>
      <c r="N477" s="33" t="s">
        <v>77</v>
      </c>
      <c r="O477" s="33" t="s">
        <v>77</v>
      </c>
      <c r="P477" s="34">
        <v>1</v>
      </c>
      <c r="Q477" s="34">
        <v>1</v>
      </c>
      <c r="R477" s="34">
        <v>0</v>
      </c>
      <c r="S477" s="34">
        <v>1</v>
      </c>
      <c r="T477" s="5">
        <v>2</v>
      </c>
      <c r="U477" s="5">
        <v>1</v>
      </c>
      <c r="V477" s="5">
        <v>1</v>
      </c>
      <c r="W477" s="5">
        <v>2</v>
      </c>
      <c r="X477" s="5">
        <v>0</v>
      </c>
    </row>
    <row r="478" spans="1:24" ht="18.75" customHeight="1" x14ac:dyDescent="0.25">
      <c r="A478" t="s">
        <v>38</v>
      </c>
      <c r="B478" t="s">
        <v>82</v>
      </c>
      <c r="C478" t="s">
        <v>74</v>
      </c>
      <c r="D478" t="s">
        <v>80</v>
      </c>
      <c r="E478" s="32">
        <v>45753</v>
      </c>
      <c r="F478" s="5">
        <v>6</v>
      </c>
      <c r="G478" s="5">
        <v>4</v>
      </c>
      <c r="H478" s="5">
        <v>2025</v>
      </c>
      <c r="I478" s="5">
        <v>7</v>
      </c>
      <c r="J478" s="5">
        <v>2</v>
      </c>
      <c r="K478">
        <v>132</v>
      </c>
      <c r="L478">
        <v>84</v>
      </c>
      <c r="M478" s="33" t="s">
        <v>77</v>
      </c>
      <c r="N478" s="33" t="s">
        <v>77</v>
      </c>
      <c r="O478" s="33" t="s">
        <v>77</v>
      </c>
      <c r="P478" s="34">
        <v>3</v>
      </c>
      <c r="Q478" s="34">
        <v>0</v>
      </c>
      <c r="R478" s="34">
        <v>2</v>
      </c>
      <c r="S478" s="34">
        <v>2</v>
      </c>
      <c r="T478" s="5">
        <v>4</v>
      </c>
      <c r="U478" s="5">
        <v>3</v>
      </c>
      <c r="V478" s="5">
        <v>2</v>
      </c>
      <c r="W478" s="5">
        <v>5</v>
      </c>
      <c r="X478" s="5">
        <v>0</v>
      </c>
    </row>
    <row r="479" spans="1:24" ht="18.75" customHeight="1" x14ac:dyDescent="0.25">
      <c r="A479" t="s">
        <v>40</v>
      </c>
      <c r="B479" t="s">
        <v>41</v>
      </c>
      <c r="C479" t="s">
        <v>74</v>
      </c>
      <c r="D479" t="s">
        <v>80</v>
      </c>
      <c r="E479" s="32">
        <v>45753</v>
      </c>
      <c r="F479" s="5">
        <v>6</v>
      </c>
      <c r="G479" s="5">
        <v>4</v>
      </c>
      <c r="H479" s="5">
        <v>2025</v>
      </c>
      <c r="I479" s="5">
        <v>8</v>
      </c>
      <c r="J479" s="5">
        <v>1</v>
      </c>
      <c r="K479">
        <v>182</v>
      </c>
      <c r="L479">
        <v>148</v>
      </c>
      <c r="M479" s="33" t="s">
        <v>77</v>
      </c>
      <c r="N479" s="33" t="s">
        <v>77</v>
      </c>
      <c r="O479" s="33" t="s">
        <v>77</v>
      </c>
      <c r="P479" s="34">
        <v>4</v>
      </c>
      <c r="Q479" s="34">
        <v>0</v>
      </c>
      <c r="R479" s="34">
        <v>2</v>
      </c>
      <c r="S479" s="34">
        <v>2</v>
      </c>
      <c r="T479" s="5">
        <v>3</v>
      </c>
      <c r="U479" s="5">
        <v>5</v>
      </c>
      <c r="V479" s="5">
        <v>3</v>
      </c>
      <c r="W479" s="5">
        <v>5</v>
      </c>
      <c r="X479" s="5">
        <v>0</v>
      </c>
    </row>
    <row r="480" spans="1:24" ht="18.75" customHeight="1" x14ac:dyDescent="0.25">
      <c r="A480" t="s">
        <v>42</v>
      </c>
      <c r="B480" t="s">
        <v>43</v>
      </c>
      <c r="C480" t="s">
        <v>73</v>
      </c>
      <c r="D480" t="s">
        <v>78</v>
      </c>
      <c r="E480" s="32">
        <v>45753</v>
      </c>
      <c r="F480" s="5">
        <v>6</v>
      </c>
      <c r="G480" s="5">
        <v>4</v>
      </c>
      <c r="H480" s="5">
        <v>2025</v>
      </c>
      <c r="I480" s="5">
        <v>2</v>
      </c>
      <c r="J480" s="5">
        <v>0</v>
      </c>
      <c r="K480">
        <v>28</v>
      </c>
      <c r="L480">
        <v>25</v>
      </c>
      <c r="M480" s="33" t="s">
        <v>77</v>
      </c>
      <c r="N480" s="33" t="s">
        <v>77</v>
      </c>
      <c r="O480" s="33" t="s">
        <v>77</v>
      </c>
      <c r="P480" s="34">
        <v>1</v>
      </c>
      <c r="Q480" s="34">
        <v>1</v>
      </c>
      <c r="R480" s="34">
        <v>0</v>
      </c>
      <c r="S480" s="34">
        <v>0</v>
      </c>
      <c r="T480" s="5">
        <v>1</v>
      </c>
      <c r="U480" s="5">
        <v>1</v>
      </c>
      <c r="V480" s="5">
        <v>1</v>
      </c>
      <c r="W480" s="5">
        <v>1</v>
      </c>
      <c r="X480" s="5">
        <v>0</v>
      </c>
    </row>
    <row r="481" spans="1:24" ht="18.75" customHeight="1" x14ac:dyDescent="0.25">
      <c r="A481" t="s">
        <v>44</v>
      </c>
      <c r="B481" t="s">
        <v>45</v>
      </c>
      <c r="C481" t="s">
        <v>74</v>
      </c>
      <c r="D481" t="s">
        <v>80</v>
      </c>
      <c r="E481" s="32">
        <v>45753</v>
      </c>
      <c r="F481" s="5">
        <v>6</v>
      </c>
      <c r="G481" s="5">
        <v>4</v>
      </c>
      <c r="H481" s="5">
        <v>2025</v>
      </c>
      <c r="I481" s="5">
        <v>9</v>
      </c>
      <c r="J481" s="5">
        <v>1</v>
      </c>
      <c r="K481">
        <v>123</v>
      </c>
      <c r="L481">
        <v>80</v>
      </c>
      <c r="M481" s="33" t="s">
        <v>77</v>
      </c>
      <c r="N481" s="33" t="s">
        <v>77</v>
      </c>
      <c r="O481" s="33" t="s">
        <v>77</v>
      </c>
      <c r="P481" s="34">
        <v>3</v>
      </c>
      <c r="Q481" s="34">
        <v>2</v>
      </c>
      <c r="R481" s="34">
        <v>2</v>
      </c>
      <c r="S481" s="34">
        <v>2</v>
      </c>
      <c r="T481" s="5">
        <v>5</v>
      </c>
      <c r="U481" s="5">
        <v>4</v>
      </c>
      <c r="V481" s="5">
        <v>4</v>
      </c>
      <c r="W481" s="5">
        <v>4</v>
      </c>
      <c r="X481" s="5">
        <v>1</v>
      </c>
    </row>
    <row r="482" spans="1:24" ht="18.75" customHeight="1" x14ac:dyDescent="0.25">
      <c r="A482" t="s">
        <v>46</v>
      </c>
      <c r="B482" t="s">
        <v>47</v>
      </c>
      <c r="C482" t="s">
        <v>73</v>
      </c>
      <c r="D482" t="s">
        <v>76</v>
      </c>
      <c r="E482" s="32">
        <v>45753</v>
      </c>
      <c r="F482" s="5">
        <v>6</v>
      </c>
      <c r="G482" s="5">
        <v>4</v>
      </c>
      <c r="H482" s="5">
        <v>2025</v>
      </c>
      <c r="I482" s="5">
        <v>3</v>
      </c>
      <c r="J482" s="5">
        <v>0</v>
      </c>
      <c r="K482">
        <v>193</v>
      </c>
      <c r="L482">
        <v>190</v>
      </c>
      <c r="M482" s="33" t="s">
        <v>77</v>
      </c>
      <c r="N482" s="33" t="s">
        <v>77</v>
      </c>
      <c r="O482" s="33" t="s">
        <v>77</v>
      </c>
      <c r="P482" s="34">
        <v>1</v>
      </c>
      <c r="Q482" s="34">
        <v>0</v>
      </c>
      <c r="R482" s="34">
        <v>1</v>
      </c>
      <c r="S482" s="34">
        <v>1</v>
      </c>
      <c r="T482" s="5">
        <v>1</v>
      </c>
      <c r="U482" s="5">
        <v>2</v>
      </c>
      <c r="V482" s="5">
        <v>1</v>
      </c>
      <c r="W482" s="5">
        <v>2</v>
      </c>
      <c r="X482" s="5">
        <v>0</v>
      </c>
    </row>
    <row r="483" spans="1:24" ht="18.75" customHeight="1" x14ac:dyDescent="0.25">
      <c r="A483" s="35" t="s">
        <v>22</v>
      </c>
      <c r="B483" s="35" t="s">
        <v>23</v>
      </c>
      <c r="C483" t="s">
        <v>75</v>
      </c>
      <c r="D483" t="s">
        <v>78</v>
      </c>
      <c r="E483" s="32">
        <v>45754</v>
      </c>
      <c r="F483" s="5">
        <v>7</v>
      </c>
      <c r="G483" s="5">
        <v>4</v>
      </c>
      <c r="H483" s="5">
        <v>2025</v>
      </c>
      <c r="I483" s="5">
        <v>5</v>
      </c>
      <c r="J483" s="5">
        <v>0</v>
      </c>
      <c r="K483">
        <v>17</v>
      </c>
      <c r="L483">
        <v>16</v>
      </c>
      <c r="M483" s="33" t="s">
        <v>77</v>
      </c>
      <c r="N483" s="33" t="s">
        <v>77</v>
      </c>
      <c r="O483" s="33" t="s">
        <v>77</v>
      </c>
      <c r="P483" s="34">
        <v>2</v>
      </c>
      <c r="Q483" s="34">
        <v>1</v>
      </c>
      <c r="R483" s="34">
        <v>1</v>
      </c>
      <c r="S483" s="34">
        <v>1</v>
      </c>
      <c r="T483" s="5">
        <v>3</v>
      </c>
      <c r="U483" s="5">
        <v>2</v>
      </c>
      <c r="V483" s="5">
        <v>2</v>
      </c>
      <c r="W483" s="5">
        <v>2</v>
      </c>
      <c r="X483" s="5">
        <v>1</v>
      </c>
    </row>
    <row r="484" spans="1:24" ht="18.75" customHeight="1" x14ac:dyDescent="0.25">
      <c r="A484" t="s">
        <v>24</v>
      </c>
      <c r="B484" t="s">
        <v>25</v>
      </c>
      <c r="C484" t="s">
        <v>74</v>
      </c>
      <c r="D484" t="s">
        <v>78</v>
      </c>
      <c r="E484" s="32">
        <v>45754</v>
      </c>
      <c r="F484" s="5">
        <v>7</v>
      </c>
      <c r="G484" s="5">
        <v>4</v>
      </c>
      <c r="H484" s="5">
        <v>2025</v>
      </c>
      <c r="I484" s="5">
        <v>8</v>
      </c>
      <c r="J484" s="5">
        <v>1</v>
      </c>
      <c r="K484">
        <v>66</v>
      </c>
      <c r="L484">
        <v>36</v>
      </c>
      <c r="M484" s="33" t="s">
        <v>77</v>
      </c>
      <c r="N484" s="33" t="s">
        <v>77</v>
      </c>
      <c r="O484" s="33" t="s">
        <v>77</v>
      </c>
      <c r="P484" s="34">
        <v>4</v>
      </c>
      <c r="Q484" s="34">
        <v>1</v>
      </c>
      <c r="R484" s="34">
        <v>1</v>
      </c>
      <c r="S484" s="34">
        <v>2</v>
      </c>
      <c r="T484" s="5">
        <v>5</v>
      </c>
      <c r="U484" s="5">
        <v>3</v>
      </c>
      <c r="V484" s="5">
        <v>3</v>
      </c>
      <c r="W484" s="5">
        <v>4</v>
      </c>
      <c r="X484" s="5">
        <v>1</v>
      </c>
    </row>
    <row r="485" spans="1:24" ht="18.75" customHeight="1" x14ac:dyDescent="0.25">
      <c r="A485" t="s">
        <v>26</v>
      </c>
      <c r="B485" t="s">
        <v>27</v>
      </c>
      <c r="C485" t="s">
        <v>73</v>
      </c>
      <c r="D485" t="s">
        <v>78</v>
      </c>
      <c r="E485" s="32">
        <v>45754</v>
      </c>
      <c r="F485" s="5">
        <v>7</v>
      </c>
      <c r="G485" s="5">
        <v>4</v>
      </c>
      <c r="H485" s="5">
        <v>2025</v>
      </c>
      <c r="I485" s="5">
        <v>6</v>
      </c>
      <c r="J485" s="5">
        <v>1</v>
      </c>
      <c r="K485">
        <v>32</v>
      </c>
      <c r="L485">
        <v>22</v>
      </c>
      <c r="M485" s="33" t="s">
        <v>77</v>
      </c>
      <c r="N485" s="33" t="s">
        <v>77</v>
      </c>
      <c r="O485" s="33" t="s">
        <v>77</v>
      </c>
      <c r="P485" s="34">
        <v>3</v>
      </c>
      <c r="Q485" s="34">
        <v>1</v>
      </c>
      <c r="R485" s="34">
        <v>1</v>
      </c>
      <c r="S485" s="34">
        <v>1</v>
      </c>
      <c r="T485" s="5">
        <v>3</v>
      </c>
      <c r="U485" s="5">
        <v>3</v>
      </c>
      <c r="V485" s="5">
        <v>2</v>
      </c>
      <c r="W485" s="5">
        <v>3</v>
      </c>
      <c r="X485" s="5">
        <v>1</v>
      </c>
    </row>
    <row r="486" spans="1:24" ht="18.75" customHeight="1" x14ac:dyDescent="0.25">
      <c r="A486" t="s">
        <v>28</v>
      </c>
      <c r="B486" t="s">
        <v>29</v>
      </c>
      <c r="C486" t="s">
        <v>75</v>
      </c>
      <c r="D486" t="s">
        <v>76</v>
      </c>
      <c r="E486" s="32">
        <v>45754</v>
      </c>
      <c r="F486" s="5">
        <v>7</v>
      </c>
      <c r="G486" s="5">
        <v>4</v>
      </c>
      <c r="H486" s="5">
        <v>2025</v>
      </c>
      <c r="I486" s="5">
        <v>5</v>
      </c>
      <c r="J486" s="5">
        <v>0</v>
      </c>
      <c r="K486">
        <v>39</v>
      </c>
      <c r="L486">
        <v>25</v>
      </c>
      <c r="M486" s="33" t="s">
        <v>77</v>
      </c>
      <c r="N486" s="33" t="s">
        <v>77</v>
      </c>
      <c r="O486" s="33" t="s">
        <v>77</v>
      </c>
      <c r="P486" s="34">
        <v>2</v>
      </c>
      <c r="Q486" s="34">
        <v>1</v>
      </c>
      <c r="R486" s="34">
        <v>1</v>
      </c>
      <c r="S486" s="34">
        <v>1</v>
      </c>
      <c r="T486" s="5">
        <v>3</v>
      </c>
      <c r="U486" s="5">
        <v>2</v>
      </c>
      <c r="V486" s="5">
        <v>2</v>
      </c>
      <c r="W486" s="5">
        <v>2</v>
      </c>
      <c r="X486" s="5">
        <v>1</v>
      </c>
    </row>
    <row r="487" spans="1:24" ht="18.75" customHeight="1" x14ac:dyDescent="0.25">
      <c r="A487" t="s">
        <v>30</v>
      </c>
      <c r="B487" t="s">
        <v>31</v>
      </c>
      <c r="C487" t="s">
        <v>74</v>
      </c>
      <c r="D487" t="s">
        <v>79</v>
      </c>
      <c r="E487" s="32">
        <v>45754</v>
      </c>
      <c r="F487" s="5">
        <v>7</v>
      </c>
      <c r="G487" s="5">
        <v>4</v>
      </c>
      <c r="H487" s="5">
        <v>2025</v>
      </c>
      <c r="I487" s="5">
        <v>0</v>
      </c>
      <c r="J487" s="5">
        <v>0</v>
      </c>
      <c r="K487">
        <v>60</v>
      </c>
      <c r="L487">
        <v>40</v>
      </c>
      <c r="M487" s="33" t="s">
        <v>77</v>
      </c>
      <c r="N487" s="33" t="s">
        <v>77</v>
      </c>
      <c r="O487" s="33" t="s">
        <v>77</v>
      </c>
      <c r="P487" s="34">
        <v>0</v>
      </c>
      <c r="Q487" s="34">
        <v>0</v>
      </c>
      <c r="R487" s="34">
        <v>0</v>
      </c>
      <c r="S487" s="34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</row>
    <row r="488" spans="1:24" ht="18.75" customHeight="1" x14ac:dyDescent="0.25">
      <c r="A488" t="s">
        <v>32</v>
      </c>
      <c r="B488" t="s">
        <v>33</v>
      </c>
      <c r="C488" t="s">
        <v>73</v>
      </c>
      <c r="D488" t="s">
        <v>78</v>
      </c>
      <c r="E488" s="32">
        <v>45754</v>
      </c>
      <c r="F488" s="5">
        <v>7</v>
      </c>
      <c r="G488" s="5">
        <v>4</v>
      </c>
      <c r="H488" s="5">
        <v>2025</v>
      </c>
      <c r="I488" s="5">
        <v>8</v>
      </c>
      <c r="J488" s="5">
        <v>2</v>
      </c>
      <c r="K488">
        <v>117</v>
      </c>
      <c r="L488">
        <v>111</v>
      </c>
      <c r="M488" s="33" t="s">
        <v>77</v>
      </c>
      <c r="N488" s="33" t="s">
        <v>77</v>
      </c>
      <c r="O488" s="33" t="s">
        <v>77</v>
      </c>
      <c r="P488" s="34">
        <v>3</v>
      </c>
      <c r="Q488" s="34">
        <v>1</v>
      </c>
      <c r="R488" s="34">
        <v>2</v>
      </c>
      <c r="S488" s="34">
        <v>2</v>
      </c>
      <c r="T488" s="5">
        <v>3</v>
      </c>
      <c r="U488" s="5">
        <v>5</v>
      </c>
      <c r="V488" s="5">
        <v>3</v>
      </c>
      <c r="W488" s="5">
        <v>4</v>
      </c>
      <c r="X488" s="5">
        <v>1</v>
      </c>
    </row>
    <row r="489" spans="1:24" ht="18.75" customHeight="1" x14ac:dyDescent="0.25">
      <c r="A489" t="s">
        <v>34</v>
      </c>
      <c r="B489" t="s">
        <v>35</v>
      </c>
      <c r="C489" t="s">
        <v>74</v>
      </c>
      <c r="D489" t="s">
        <v>79</v>
      </c>
      <c r="E489" s="32">
        <v>45754</v>
      </c>
      <c r="F489" s="5">
        <v>7</v>
      </c>
      <c r="G489" s="5">
        <v>4</v>
      </c>
      <c r="H489" s="5">
        <v>2025</v>
      </c>
      <c r="I489" s="5">
        <v>7</v>
      </c>
      <c r="J489" s="5">
        <v>0</v>
      </c>
      <c r="K489">
        <v>88</v>
      </c>
      <c r="L489">
        <v>50</v>
      </c>
      <c r="M489" s="33" t="s">
        <v>77</v>
      </c>
      <c r="N489" s="33" t="s">
        <v>77</v>
      </c>
      <c r="O489" s="33" t="s">
        <v>77</v>
      </c>
      <c r="P489" s="34">
        <v>3</v>
      </c>
      <c r="Q489" s="34">
        <v>2</v>
      </c>
      <c r="R489" s="34">
        <v>1</v>
      </c>
      <c r="S489" s="34">
        <v>1</v>
      </c>
      <c r="T489" s="5">
        <v>4</v>
      </c>
      <c r="U489" s="5">
        <v>3</v>
      </c>
      <c r="V489" s="5">
        <v>3</v>
      </c>
      <c r="W489" s="5">
        <v>3</v>
      </c>
      <c r="X489" s="5">
        <v>1</v>
      </c>
    </row>
    <row r="490" spans="1:24" ht="18.75" customHeight="1" x14ac:dyDescent="0.25">
      <c r="A490" t="s">
        <v>36</v>
      </c>
      <c r="B490" t="s">
        <v>37</v>
      </c>
      <c r="C490" t="s">
        <v>74</v>
      </c>
      <c r="D490" t="s">
        <v>79</v>
      </c>
      <c r="E490" s="32">
        <v>45754</v>
      </c>
      <c r="F490" s="5">
        <v>7</v>
      </c>
      <c r="G490" s="5">
        <v>4</v>
      </c>
      <c r="H490" s="5">
        <v>2025</v>
      </c>
      <c r="I490" s="5">
        <v>3</v>
      </c>
      <c r="J490" s="5">
        <v>0</v>
      </c>
      <c r="K490">
        <v>96</v>
      </c>
      <c r="L490">
        <v>57</v>
      </c>
      <c r="M490" s="33" t="s">
        <v>77</v>
      </c>
      <c r="N490" s="33" t="s">
        <v>77</v>
      </c>
      <c r="O490" s="33" t="s">
        <v>77</v>
      </c>
      <c r="P490" s="34">
        <v>1</v>
      </c>
      <c r="Q490" s="34">
        <v>1</v>
      </c>
      <c r="R490" s="34">
        <v>1</v>
      </c>
      <c r="S490" s="34">
        <v>0</v>
      </c>
      <c r="T490" s="5">
        <v>1</v>
      </c>
      <c r="U490" s="5">
        <v>2</v>
      </c>
      <c r="V490" s="5">
        <v>1</v>
      </c>
      <c r="W490" s="5">
        <v>2</v>
      </c>
      <c r="X490" s="5">
        <v>0</v>
      </c>
    </row>
    <row r="491" spans="1:24" ht="18.75" customHeight="1" x14ac:dyDescent="0.25">
      <c r="A491" t="s">
        <v>38</v>
      </c>
      <c r="B491" t="s">
        <v>82</v>
      </c>
      <c r="C491" t="s">
        <v>74</v>
      </c>
      <c r="D491" t="s">
        <v>80</v>
      </c>
      <c r="E491" s="32">
        <v>45754</v>
      </c>
      <c r="F491" s="5">
        <v>7</v>
      </c>
      <c r="G491" s="5">
        <v>4</v>
      </c>
      <c r="H491" s="5">
        <v>2025</v>
      </c>
      <c r="I491" s="5">
        <v>8</v>
      </c>
      <c r="J491" s="5">
        <v>1</v>
      </c>
      <c r="K491">
        <v>166</v>
      </c>
      <c r="L491">
        <v>133</v>
      </c>
      <c r="M491" s="33" t="s">
        <v>77</v>
      </c>
      <c r="N491" s="33" t="s">
        <v>77</v>
      </c>
      <c r="O491" s="33" t="s">
        <v>77</v>
      </c>
      <c r="P491" s="34">
        <v>3</v>
      </c>
      <c r="Q491" s="34">
        <v>2</v>
      </c>
      <c r="R491" s="34">
        <v>1</v>
      </c>
      <c r="S491" s="34">
        <v>2</v>
      </c>
      <c r="T491" s="5">
        <v>3</v>
      </c>
      <c r="U491" s="5">
        <v>5</v>
      </c>
      <c r="V491" s="5">
        <v>3</v>
      </c>
      <c r="W491" s="5">
        <v>4</v>
      </c>
      <c r="X491" s="5">
        <v>1</v>
      </c>
    </row>
    <row r="492" spans="1:24" ht="18.75" customHeight="1" x14ac:dyDescent="0.25">
      <c r="A492" t="s">
        <v>40</v>
      </c>
      <c r="B492" t="s">
        <v>41</v>
      </c>
      <c r="C492" t="s">
        <v>74</v>
      </c>
      <c r="D492" t="s">
        <v>80</v>
      </c>
      <c r="E492" s="32">
        <v>45754</v>
      </c>
      <c r="F492" s="5">
        <v>7</v>
      </c>
      <c r="G492" s="5">
        <v>4</v>
      </c>
      <c r="H492" s="5">
        <v>2025</v>
      </c>
      <c r="I492" s="5">
        <v>6</v>
      </c>
      <c r="J492" s="5">
        <v>0</v>
      </c>
      <c r="K492">
        <v>19</v>
      </c>
      <c r="L492">
        <v>13</v>
      </c>
      <c r="M492" s="33" t="s">
        <v>77</v>
      </c>
      <c r="N492" s="33" t="s">
        <v>77</v>
      </c>
      <c r="O492" s="33" t="s">
        <v>77</v>
      </c>
      <c r="P492" s="34">
        <v>2</v>
      </c>
      <c r="Q492" s="34">
        <v>2</v>
      </c>
      <c r="R492" s="34">
        <v>1</v>
      </c>
      <c r="S492" s="34">
        <v>1</v>
      </c>
      <c r="T492" s="5">
        <v>2</v>
      </c>
      <c r="U492" s="5">
        <v>4</v>
      </c>
      <c r="V492" s="5">
        <v>2</v>
      </c>
      <c r="W492" s="5">
        <v>3</v>
      </c>
      <c r="X492" s="5">
        <v>1</v>
      </c>
    </row>
    <row r="493" spans="1:24" ht="18.75" customHeight="1" x14ac:dyDescent="0.25">
      <c r="A493" t="s">
        <v>42</v>
      </c>
      <c r="B493" t="s">
        <v>43</v>
      </c>
      <c r="C493" t="s">
        <v>73</v>
      </c>
      <c r="D493" t="s">
        <v>78</v>
      </c>
      <c r="E493" s="32">
        <v>45754</v>
      </c>
      <c r="F493" s="5">
        <v>7</v>
      </c>
      <c r="G493" s="5">
        <v>4</v>
      </c>
      <c r="H493" s="5">
        <v>2025</v>
      </c>
      <c r="I493" s="5">
        <v>5</v>
      </c>
      <c r="J493" s="5">
        <v>1</v>
      </c>
      <c r="K493">
        <v>21</v>
      </c>
      <c r="L493">
        <v>20</v>
      </c>
      <c r="M493" s="33" t="s">
        <v>77</v>
      </c>
      <c r="N493" s="33" t="s">
        <v>77</v>
      </c>
      <c r="O493" s="33" t="s">
        <v>77</v>
      </c>
      <c r="P493" s="34">
        <v>2</v>
      </c>
      <c r="Q493" s="34">
        <v>1</v>
      </c>
      <c r="R493" s="34">
        <v>1</v>
      </c>
      <c r="S493" s="34">
        <v>1</v>
      </c>
      <c r="T493" s="5">
        <v>3</v>
      </c>
      <c r="U493" s="5">
        <v>2</v>
      </c>
      <c r="V493" s="5">
        <v>2</v>
      </c>
      <c r="W493" s="5">
        <v>3</v>
      </c>
      <c r="X493" s="5">
        <v>0</v>
      </c>
    </row>
    <row r="494" spans="1:24" ht="18.75" customHeight="1" x14ac:dyDescent="0.25">
      <c r="A494" t="s">
        <v>44</v>
      </c>
      <c r="B494" t="s">
        <v>45</v>
      </c>
      <c r="C494" t="s">
        <v>74</v>
      </c>
      <c r="D494" t="s">
        <v>80</v>
      </c>
      <c r="E494" s="32">
        <v>45754</v>
      </c>
      <c r="F494" s="5">
        <v>7</v>
      </c>
      <c r="G494" s="5">
        <v>4</v>
      </c>
      <c r="H494" s="5">
        <v>2025</v>
      </c>
      <c r="I494" s="5">
        <v>5</v>
      </c>
      <c r="J494" s="5">
        <v>2</v>
      </c>
      <c r="K494">
        <v>104</v>
      </c>
      <c r="L494">
        <v>60</v>
      </c>
      <c r="M494" s="33" t="s">
        <v>77</v>
      </c>
      <c r="N494" s="33" t="s">
        <v>77</v>
      </c>
      <c r="O494" s="33" t="s">
        <v>77</v>
      </c>
      <c r="P494" s="34">
        <v>2</v>
      </c>
      <c r="Q494" s="34">
        <v>1</v>
      </c>
      <c r="R494" s="34">
        <v>1</v>
      </c>
      <c r="S494" s="34">
        <v>1</v>
      </c>
      <c r="T494" s="5">
        <v>2</v>
      </c>
      <c r="U494" s="5">
        <v>3</v>
      </c>
      <c r="V494" s="5">
        <v>2</v>
      </c>
      <c r="W494" s="5">
        <v>2</v>
      </c>
      <c r="X494" s="5">
        <v>1</v>
      </c>
    </row>
    <row r="495" spans="1:24" ht="18.75" customHeight="1" x14ac:dyDescent="0.25">
      <c r="A495" t="s">
        <v>46</v>
      </c>
      <c r="B495" t="s">
        <v>47</v>
      </c>
      <c r="C495" t="s">
        <v>73</v>
      </c>
      <c r="D495" t="s">
        <v>76</v>
      </c>
      <c r="E495" s="32">
        <v>45754</v>
      </c>
      <c r="F495" s="5">
        <v>7</v>
      </c>
      <c r="G495" s="5">
        <v>4</v>
      </c>
      <c r="H495" s="5">
        <v>2025</v>
      </c>
      <c r="I495" s="5">
        <v>5</v>
      </c>
      <c r="J495" s="5">
        <v>1</v>
      </c>
      <c r="K495">
        <v>87</v>
      </c>
      <c r="L495">
        <v>44</v>
      </c>
      <c r="M495" s="33" t="s">
        <v>77</v>
      </c>
      <c r="N495" s="33" t="s">
        <v>77</v>
      </c>
      <c r="O495" s="33" t="s">
        <v>77</v>
      </c>
      <c r="P495" s="34">
        <v>2</v>
      </c>
      <c r="Q495" s="34">
        <v>1</v>
      </c>
      <c r="R495" s="34">
        <v>1</v>
      </c>
      <c r="S495" s="34">
        <v>1</v>
      </c>
      <c r="T495" s="5">
        <v>2</v>
      </c>
      <c r="U495" s="5">
        <v>3</v>
      </c>
      <c r="V495" s="5">
        <v>1</v>
      </c>
      <c r="W495" s="5">
        <v>4</v>
      </c>
      <c r="X495" s="5">
        <v>0</v>
      </c>
    </row>
    <row r="496" spans="1:24" ht="18.75" customHeight="1" x14ac:dyDescent="0.25">
      <c r="A496" s="35" t="s">
        <v>22</v>
      </c>
      <c r="B496" s="35" t="s">
        <v>23</v>
      </c>
      <c r="C496" t="s">
        <v>75</v>
      </c>
      <c r="D496" t="s">
        <v>78</v>
      </c>
      <c r="E496" s="32">
        <v>45755</v>
      </c>
      <c r="F496" s="5">
        <v>8</v>
      </c>
      <c r="G496" s="5">
        <v>4</v>
      </c>
      <c r="H496" s="5">
        <v>2025</v>
      </c>
      <c r="I496" s="5">
        <v>9</v>
      </c>
      <c r="J496" s="5">
        <v>2</v>
      </c>
      <c r="K496">
        <v>173</v>
      </c>
      <c r="L496">
        <v>157</v>
      </c>
      <c r="M496" s="33" t="s">
        <v>77</v>
      </c>
      <c r="N496" s="33" t="s">
        <v>77</v>
      </c>
      <c r="O496" s="33" t="s">
        <v>77</v>
      </c>
      <c r="P496" s="34">
        <v>3</v>
      </c>
      <c r="Q496" s="34">
        <v>3</v>
      </c>
      <c r="R496" s="34">
        <v>1</v>
      </c>
      <c r="S496" s="34">
        <v>2</v>
      </c>
      <c r="T496" s="5">
        <v>5</v>
      </c>
      <c r="U496" s="5">
        <v>4</v>
      </c>
      <c r="V496" s="5">
        <v>3</v>
      </c>
      <c r="W496" s="5">
        <v>5</v>
      </c>
      <c r="X496" s="5">
        <v>1</v>
      </c>
    </row>
    <row r="497" spans="1:24" ht="18.75" customHeight="1" x14ac:dyDescent="0.25">
      <c r="A497" t="s">
        <v>24</v>
      </c>
      <c r="B497" t="s">
        <v>25</v>
      </c>
      <c r="C497" t="s">
        <v>74</v>
      </c>
      <c r="D497" t="s">
        <v>78</v>
      </c>
      <c r="E497" s="32">
        <v>45755</v>
      </c>
      <c r="F497" s="5">
        <v>8</v>
      </c>
      <c r="G497" s="5">
        <v>4</v>
      </c>
      <c r="H497" s="5">
        <v>2025</v>
      </c>
      <c r="I497" s="5">
        <v>5</v>
      </c>
      <c r="J497" s="5">
        <v>0</v>
      </c>
      <c r="K497">
        <v>189</v>
      </c>
      <c r="L497">
        <v>111</v>
      </c>
      <c r="M497" s="33" t="s">
        <v>77</v>
      </c>
      <c r="N497" s="33" t="s">
        <v>77</v>
      </c>
      <c r="O497" s="33" t="s">
        <v>77</v>
      </c>
      <c r="P497" s="34">
        <v>2</v>
      </c>
      <c r="Q497" s="34">
        <v>1</v>
      </c>
      <c r="R497" s="34">
        <v>1</v>
      </c>
      <c r="S497" s="34">
        <v>1</v>
      </c>
      <c r="T497" s="5">
        <v>2</v>
      </c>
      <c r="U497" s="5">
        <v>3</v>
      </c>
      <c r="V497" s="5">
        <v>2</v>
      </c>
      <c r="W497" s="5">
        <v>2</v>
      </c>
      <c r="X497" s="5">
        <v>1</v>
      </c>
    </row>
    <row r="498" spans="1:24" ht="18.75" customHeight="1" x14ac:dyDescent="0.25">
      <c r="A498" t="s">
        <v>26</v>
      </c>
      <c r="B498" t="s">
        <v>27</v>
      </c>
      <c r="C498" t="s">
        <v>73</v>
      </c>
      <c r="D498" t="s">
        <v>78</v>
      </c>
      <c r="E498" s="32">
        <v>45755</v>
      </c>
      <c r="F498" s="5">
        <v>8</v>
      </c>
      <c r="G498" s="5">
        <v>4</v>
      </c>
      <c r="H498" s="5">
        <v>2025</v>
      </c>
      <c r="I498" s="5">
        <v>8</v>
      </c>
      <c r="J498" s="5">
        <v>0</v>
      </c>
      <c r="K498">
        <v>181</v>
      </c>
      <c r="L498">
        <v>178</v>
      </c>
      <c r="M498" s="33" t="s">
        <v>77</v>
      </c>
      <c r="N498" s="33" t="s">
        <v>77</v>
      </c>
      <c r="O498" s="33" t="s">
        <v>77</v>
      </c>
      <c r="P498" s="34">
        <v>3</v>
      </c>
      <c r="Q498" s="34">
        <v>2</v>
      </c>
      <c r="R498" s="34">
        <v>2</v>
      </c>
      <c r="S498" s="34">
        <v>1</v>
      </c>
      <c r="T498" s="5">
        <v>4</v>
      </c>
      <c r="U498" s="5">
        <v>4</v>
      </c>
      <c r="V498" s="5">
        <v>3</v>
      </c>
      <c r="W498" s="5">
        <v>4</v>
      </c>
      <c r="X498" s="5">
        <v>1</v>
      </c>
    </row>
    <row r="499" spans="1:24" ht="18.75" customHeight="1" x14ac:dyDescent="0.25">
      <c r="A499" t="s">
        <v>28</v>
      </c>
      <c r="B499" t="s">
        <v>29</v>
      </c>
      <c r="C499" t="s">
        <v>75</v>
      </c>
      <c r="D499" t="s">
        <v>76</v>
      </c>
      <c r="E499" s="32">
        <v>45755</v>
      </c>
      <c r="F499" s="5">
        <v>8</v>
      </c>
      <c r="G499" s="5">
        <v>4</v>
      </c>
      <c r="H499" s="5">
        <v>2025</v>
      </c>
      <c r="I499" s="5">
        <v>9</v>
      </c>
      <c r="J499" s="5">
        <v>1</v>
      </c>
      <c r="K499">
        <v>148</v>
      </c>
      <c r="L499">
        <v>89</v>
      </c>
      <c r="M499" s="33" t="s">
        <v>77</v>
      </c>
      <c r="N499" s="33" t="s">
        <v>77</v>
      </c>
      <c r="O499" s="33" t="s">
        <v>77</v>
      </c>
      <c r="P499" s="34">
        <v>4</v>
      </c>
      <c r="Q499" s="34">
        <v>2</v>
      </c>
      <c r="R499" s="34">
        <v>1</v>
      </c>
      <c r="S499" s="34">
        <v>2</v>
      </c>
      <c r="T499" s="5">
        <v>5</v>
      </c>
      <c r="U499" s="5">
        <v>4</v>
      </c>
      <c r="V499" s="5">
        <v>3</v>
      </c>
      <c r="W499" s="5">
        <v>5</v>
      </c>
      <c r="X499" s="5">
        <v>1</v>
      </c>
    </row>
    <row r="500" spans="1:24" ht="18.75" customHeight="1" x14ac:dyDescent="0.25">
      <c r="A500" t="s">
        <v>30</v>
      </c>
      <c r="B500" t="s">
        <v>31</v>
      </c>
      <c r="C500" t="s">
        <v>74</v>
      </c>
      <c r="D500" t="s">
        <v>79</v>
      </c>
      <c r="E500" s="32">
        <v>45755</v>
      </c>
      <c r="F500" s="5">
        <v>8</v>
      </c>
      <c r="G500" s="5">
        <v>4</v>
      </c>
      <c r="H500" s="5">
        <v>2025</v>
      </c>
      <c r="I500" s="5">
        <v>10</v>
      </c>
      <c r="J500" s="5">
        <v>1</v>
      </c>
      <c r="K500">
        <v>83</v>
      </c>
      <c r="L500">
        <v>75</v>
      </c>
      <c r="M500" s="33" t="s">
        <v>77</v>
      </c>
      <c r="N500" s="33" t="s">
        <v>77</v>
      </c>
      <c r="O500" s="33" t="s">
        <v>77</v>
      </c>
      <c r="P500" s="34">
        <v>5</v>
      </c>
      <c r="Q500" s="34">
        <v>1</v>
      </c>
      <c r="R500" s="34">
        <v>2</v>
      </c>
      <c r="S500" s="34">
        <v>2</v>
      </c>
      <c r="T500" s="5">
        <v>5</v>
      </c>
      <c r="U500" s="5">
        <v>5</v>
      </c>
      <c r="V500" s="5">
        <v>4</v>
      </c>
      <c r="W500" s="5">
        <v>5</v>
      </c>
      <c r="X500" s="5">
        <v>1</v>
      </c>
    </row>
    <row r="501" spans="1:24" ht="18.75" customHeight="1" x14ac:dyDescent="0.25">
      <c r="A501" t="s">
        <v>32</v>
      </c>
      <c r="B501" t="s">
        <v>33</v>
      </c>
      <c r="C501" t="s">
        <v>73</v>
      </c>
      <c r="D501" t="s">
        <v>78</v>
      </c>
      <c r="E501" s="32">
        <v>45755</v>
      </c>
      <c r="F501" s="5">
        <v>8</v>
      </c>
      <c r="G501" s="5">
        <v>4</v>
      </c>
      <c r="H501" s="5">
        <v>2025</v>
      </c>
      <c r="I501" s="5">
        <v>1</v>
      </c>
      <c r="J501" s="5">
        <v>2</v>
      </c>
      <c r="K501">
        <v>50</v>
      </c>
      <c r="L501">
        <v>48</v>
      </c>
      <c r="M501" s="33" t="s">
        <v>77</v>
      </c>
      <c r="N501" s="33" t="s">
        <v>77</v>
      </c>
      <c r="O501" s="33" t="s">
        <v>77</v>
      </c>
      <c r="P501" s="34">
        <v>0</v>
      </c>
      <c r="Q501" s="34">
        <v>1</v>
      </c>
      <c r="R501" s="34">
        <v>0</v>
      </c>
      <c r="S501" s="34">
        <v>0</v>
      </c>
      <c r="T501" s="5">
        <v>0</v>
      </c>
      <c r="U501" s="5">
        <v>1</v>
      </c>
      <c r="V501" s="5">
        <v>0</v>
      </c>
      <c r="W501" s="5">
        <v>1</v>
      </c>
      <c r="X501" s="5">
        <v>0</v>
      </c>
    </row>
    <row r="502" spans="1:24" ht="18.75" customHeight="1" x14ac:dyDescent="0.25">
      <c r="A502" t="s">
        <v>34</v>
      </c>
      <c r="B502" t="s">
        <v>35</v>
      </c>
      <c r="C502" t="s">
        <v>74</v>
      </c>
      <c r="D502" t="s">
        <v>79</v>
      </c>
      <c r="E502" s="32">
        <v>45755</v>
      </c>
      <c r="F502" s="5">
        <v>8</v>
      </c>
      <c r="G502" s="5">
        <v>4</v>
      </c>
      <c r="H502" s="5">
        <v>2025</v>
      </c>
      <c r="I502" s="5">
        <v>5</v>
      </c>
      <c r="J502" s="5">
        <v>0</v>
      </c>
      <c r="K502">
        <v>173</v>
      </c>
      <c r="L502">
        <v>121</v>
      </c>
      <c r="M502" s="33" t="s">
        <v>77</v>
      </c>
      <c r="N502" s="33" t="s">
        <v>77</v>
      </c>
      <c r="O502" s="33" t="s">
        <v>77</v>
      </c>
      <c r="P502" s="34">
        <v>2</v>
      </c>
      <c r="Q502" s="34">
        <v>1</v>
      </c>
      <c r="R502" s="34">
        <v>1</v>
      </c>
      <c r="S502" s="34">
        <v>1</v>
      </c>
      <c r="T502" s="5">
        <v>3</v>
      </c>
      <c r="U502" s="5">
        <v>2</v>
      </c>
      <c r="V502" s="5">
        <v>2</v>
      </c>
      <c r="W502" s="5">
        <v>2</v>
      </c>
      <c r="X502" s="5">
        <v>1</v>
      </c>
    </row>
    <row r="503" spans="1:24" ht="18.75" customHeight="1" x14ac:dyDescent="0.25">
      <c r="A503" t="s">
        <v>36</v>
      </c>
      <c r="B503" t="s">
        <v>37</v>
      </c>
      <c r="C503" t="s">
        <v>74</v>
      </c>
      <c r="D503" t="s">
        <v>79</v>
      </c>
      <c r="E503" s="32">
        <v>45755</v>
      </c>
      <c r="F503" s="5">
        <v>8</v>
      </c>
      <c r="G503" s="5">
        <v>4</v>
      </c>
      <c r="H503" s="5">
        <v>2025</v>
      </c>
      <c r="I503" s="5">
        <v>9</v>
      </c>
      <c r="J503" s="5">
        <v>2</v>
      </c>
      <c r="K503">
        <v>124</v>
      </c>
      <c r="L503">
        <v>73</v>
      </c>
      <c r="M503" s="33" t="s">
        <v>77</v>
      </c>
      <c r="N503" s="33" t="s">
        <v>77</v>
      </c>
      <c r="O503" s="33" t="s">
        <v>77</v>
      </c>
      <c r="P503" s="34">
        <v>4</v>
      </c>
      <c r="Q503" s="34">
        <v>2</v>
      </c>
      <c r="R503" s="34">
        <v>1</v>
      </c>
      <c r="S503" s="34">
        <v>2</v>
      </c>
      <c r="T503" s="5">
        <v>5</v>
      </c>
      <c r="U503" s="5">
        <v>4</v>
      </c>
      <c r="V503" s="5">
        <v>3</v>
      </c>
      <c r="W503" s="5">
        <v>6</v>
      </c>
      <c r="X503" s="5">
        <v>0</v>
      </c>
    </row>
    <row r="504" spans="1:24" ht="18.75" customHeight="1" x14ac:dyDescent="0.25">
      <c r="A504" t="s">
        <v>38</v>
      </c>
      <c r="B504" t="s">
        <v>82</v>
      </c>
      <c r="C504" t="s">
        <v>74</v>
      </c>
      <c r="D504" t="s">
        <v>80</v>
      </c>
      <c r="E504" s="32">
        <v>45755</v>
      </c>
      <c r="F504" s="5">
        <v>8</v>
      </c>
      <c r="G504" s="5">
        <v>4</v>
      </c>
      <c r="H504" s="5">
        <v>2025</v>
      </c>
      <c r="I504" s="5">
        <v>5</v>
      </c>
      <c r="J504" s="5">
        <v>1</v>
      </c>
      <c r="K504">
        <v>59</v>
      </c>
      <c r="L504">
        <v>37</v>
      </c>
      <c r="M504" s="33" t="s">
        <v>77</v>
      </c>
      <c r="N504" s="33" t="s">
        <v>77</v>
      </c>
      <c r="O504" s="33" t="s">
        <v>77</v>
      </c>
      <c r="P504" s="34">
        <v>2</v>
      </c>
      <c r="Q504" s="34">
        <v>1</v>
      </c>
      <c r="R504" s="34">
        <v>1</v>
      </c>
      <c r="S504" s="34">
        <v>1</v>
      </c>
      <c r="T504" s="5">
        <v>2</v>
      </c>
      <c r="U504" s="5">
        <v>3</v>
      </c>
      <c r="V504" s="5">
        <v>2</v>
      </c>
      <c r="W504" s="5">
        <v>2</v>
      </c>
      <c r="X504" s="5">
        <v>1</v>
      </c>
    </row>
    <row r="505" spans="1:24" ht="18.75" customHeight="1" x14ac:dyDescent="0.25">
      <c r="A505" t="s">
        <v>40</v>
      </c>
      <c r="B505" t="s">
        <v>41</v>
      </c>
      <c r="C505" t="s">
        <v>74</v>
      </c>
      <c r="D505" t="s">
        <v>80</v>
      </c>
      <c r="E505" s="32">
        <v>45755</v>
      </c>
      <c r="F505" s="5">
        <v>8</v>
      </c>
      <c r="G505" s="5">
        <v>4</v>
      </c>
      <c r="H505" s="5">
        <v>2025</v>
      </c>
      <c r="I505" s="5">
        <v>6</v>
      </c>
      <c r="J505" s="5">
        <v>1</v>
      </c>
      <c r="K505">
        <v>72</v>
      </c>
      <c r="L505">
        <v>64</v>
      </c>
      <c r="M505" s="33" t="s">
        <v>77</v>
      </c>
      <c r="N505" s="33" t="s">
        <v>77</v>
      </c>
      <c r="O505" s="33" t="s">
        <v>77</v>
      </c>
      <c r="P505" s="34">
        <v>2</v>
      </c>
      <c r="Q505" s="34">
        <v>1</v>
      </c>
      <c r="R505" s="34">
        <v>2</v>
      </c>
      <c r="S505" s="34">
        <v>1</v>
      </c>
      <c r="T505" s="5">
        <v>3</v>
      </c>
      <c r="U505" s="5">
        <v>3</v>
      </c>
      <c r="V505" s="5">
        <v>2</v>
      </c>
      <c r="W505" s="5">
        <v>4</v>
      </c>
      <c r="X505" s="5">
        <v>0</v>
      </c>
    </row>
    <row r="506" spans="1:24" ht="18.75" customHeight="1" x14ac:dyDescent="0.25">
      <c r="A506" t="s">
        <v>42</v>
      </c>
      <c r="B506" t="s">
        <v>43</v>
      </c>
      <c r="C506" t="s">
        <v>73</v>
      </c>
      <c r="D506" t="s">
        <v>78</v>
      </c>
      <c r="E506" s="32">
        <v>45755</v>
      </c>
      <c r="F506" s="5">
        <v>8</v>
      </c>
      <c r="G506" s="5">
        <v>4</v>
      </c>
      <c r="H506" s="5">
        <v>2025</v>
      </c>
      <c r="I506" s="5">
        <v>2</v>
      </c>
      <c r="J506" s="5">
        <v>2</v>
      </c>
      <c r="K506">
        <v>105</v>
      </c>
      <c r="L506">
        <v>81</v>
      </c>
      <c r="M506" s="33" t="s">
        <v>77</v>
      </c>
      <c r="N506" s="33" t="s">
        <v>77</v>
      </c>
      <c r="O506" s="33" t="s">
        <v>77</v>
      </c>
      <c r="P506" s="34">
        <v>1</v>
      </c>
      <c r="Q506" s="34">
        <v>1</v>
      </c>
      <c r="R506" s="34">
        <v>0</v>
      </c>
      <c r="S506" s="34">
        <v>0</v>
      </c>
      <c r="T506" s="5">
        <v>1</v>
      </c>
      <c r="U506" s="5">
        <v>1</v>
      </c>
      <c r="V506" s="5">
        <v>1</v>
      </c>
      <c r="W506" s="5">
        <v>1</v>
      </c>
      <c r="X506" s="5">
        <v>0</v>
      </c>
    </row>
    <row r="507" spans="1:24" ht="18.75" customHeight="1" x14ac:dyDescent="0.25">
      <c r="A507" t="s">
        <v>44</v>
      </c>
      <c r="B507" t="s">
        <v>45</v>
      </c>
      <c r="C507" t="s">
        <v>74</v>
      </c>
      <c r="D507" t="s">
        <v>80</v>
      </c>
      <c r="E507" s="32">
        <v>45755</v>
      </c>
      <c r="F507" s="5">
        <v>8</v>
      </c>
      <c r="G507" s="5">
        <v>4</v>
      </c>
      <c r="H507" s="5">
        <v>2025</v>
      </c>
      <c r="I507" s="5">
        <v>8</v>
      </c>
      <c r="J507" s="5">
        <v>1</v>
      </c>
      <c r="K507">
        <v>24</v>
      </c>
      <c r="L507">
        <v>14</v>
      </c>
      <c r="M507" s="33" t="s">
        <v>77</v>
      </c>
      <c r="N507" s="33" t="s">
        <v>77</v>
      </c>
      <c r="O507" s="33" t="s">
        <v>77</v>
      </c>
      <c r="P507" s="34">
        <v>3</v>
      </c>
      <c r="Q507" s="34">
        <v>2</v>
      </c>
      <c r="R507" s="34">
        <v>1</v>
      </c>
      <c r="S507" s="34">
        <v>2</v>
      </c>
      <c r="T507" s="5">
        <v>3</v>
      </c>
      <c r="U507" s="5">
        <v>5</v>
      </c>
      <c r="V507" s="5">
        <v>3</v>
      </c>
      <c r="W507" s="5">
        <v>4</v>
      </c>
      <c r="X507" s="5">
        <v>1</v>
      </c>
    </row>
    <row r="508" spans="1:24" ht="18.75" customHeight="1" x14ac:dyDescent="0.25">
      <c r="A508" t="s">
        <v>46</v>
      </c>
      <c r="B508" t="s">
        <v>47</v>
      </c>
      <c r="C508" t="s">
        <v>73</v>
      </c>
      <c r="D508" t="s">
        <v>76</v>
      </c>
      <c r="E508" s="32">
        <v>45755</v>
      </c>
      <c r="F508" s="5">
        <v>8</v>
      </c>
      <c r="G508" s="5">
        <v>4</v>
      </c>
      <c r="H508" s="5">
        <v>2025</v>
      </c>
      <c r="I508" s="5">
        <v>7</v>
      </c>
      <c r="J508" s="5">
        <v>1</v>
      </c>
      <c r="K508">
        <v>24</v>
      </c>
      <c r="L508">
        <v>13</v>
      </c>
      <c r="M508" s="33" t="s">
        <v>77</v>
      </c>
      <c r="N508" s="33" t="s">
        <v>77</v>
      </c>
      <c r="O508" s="33" t="s">
        <v>77</v>
      </c>
      <c r="P508" s="34">
        <v>3</v>
      </c>
      <c r="Q508" s="34">
        <v>1</v>
      </c>
      <c r="R508" s="34">
        <v>1</v>
      </c>
      <c r="S508" s="34">
        <v>2</v>
      </c>
      <c r="T508" s="5">
        <v>4</v>
      </c>
      <c r="U508" s="5">
        <v>3</v>
      </c>
      <c r="V508" s="5">
        <v>3</v>
      </c>
      <c r="W508" s="5">
        <v>4</v>
      </c>
      <c r="X508" s="5">
        <v>0</v>
      </c>
    </row>
    <row r="509" spans="1:24" x14ac:dyDescent="0.25">
      <c r="J509" s="36"/>
      <c r="K509" s="1"/>
      <c r="L509" s="1"/>
    </row>
  </sheetData>
  <autoFilter ref="A1:X50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16"/>
  <sheetViews>
    <sheetView workbookViewId="0">
      <selection activeCell="I23" sqref="I23"/>
    </sheetView>
  </sheetViews>
  <sheetFormatPr defaultRowHeight="15" x14ac:dyDescent="0.25"/>
  <cols>
    <col min="1" max="1" width="13.140625" bestFit="1" customWidth="1"/>
    <col min="2" max="2" width="12.28515625" style="1" bestFit="1" customWidth="1"/>
    <col min="3" max="5" width="13.5703125" style="1" bestFit="1" customWidth="1"/>
    <col min="6" max="8" width="13.140625" bestFit="1" customWidth="1"/>
    <col min="9" max="9" width="13.140625" style="2" bestFit="1" customWidth="1"/>
    <col min="10" max="10" width="16.42578125" style="1" bestFit="1" customWidth="1"/>
    <col min="11" max="13" width="13.5703125" style="1" bestFit="1" customWidth="1"/>
    <col min="14" max="16" width="11.85546875" bestFit="1" customWidth="1"/>
    <col min="17" max="17" width="8.140625" bestFit="1" customWidth="1"/>
  </cols>
  <sheetData>
    <row r="1" spans="1:17" ht="18.75" customHeight="1" x14ac:dyDescent="0.25">
      <c r="B1" s="1" t="s">
        <v>48</v>
      </c>
      <c r="C1" s="14" t="s">
        <v>54</v>
      </c>
      <c r="D1" s="15" t="s">
        <v>55</v>
      </c>
      <c r="E1" s="16" t="s">
        <v>56</v>
      </c>
      <c r="F1" s="17" t="s">
        <v>54</v>
      </c>
      <c r="G1" s="18" t="s">
        <v>55</v>
      </c>
      <c r="H1" s="19" t="s">
        <v>56</v>
      </c>
      <c r="J1" s="1" t="s">
        <v>48</v>
      </c>
      <c r="K1" s="14" t="s">
        <v>54</v>
      </c>
      <c r="L1" s="15" t="s">
        <v>55</v>
      </c>
      <c r="M1" s="16" t="s">
        <v>56</v>
      </c>
      <c r="N1" s="17" t="s">
        <v>54</v>
      </c>
      <c r="O1" s="18" t="s">
        <v>55</v>
      </c>
      <c r="P1" s="19" t="s">
        <v>56</v>
      </c>
    </row>
    <row r="2" spans="1:17" ht="18.75" customHeight="1" x14ac:dyDescent="0.25">
      <c r="A2" t="s">
        <v>1</v>
      </c>
      <c r="B2" s="1" t="s">
        <v>52</v>
      </c>
      <c r="C2" s="20" t="s">
        <v>52</v>
      </c>
      <c r="D2" s="21" t="s">
        <v>52</v>
      </c>
      <c r="E2" s="22" t="s">
        <v>52</v>
      </c>
      <c r="F2" s="23" t="s">
        <v>57</v>
      </c>
      <c r="G2" s="24" t="s">
        <v>57</v>
      </c>
      <c r="H2" s="25" t="s">
        <v>57</v>
      </c>
      <c r="I2" s="26" t="s">
        <v>53</v>
      </c>
      <c r="J2" s="1" t="s">
        <v>58</v>
      </c>
      <c r="K2" s="20" t="s">
        <v>59</v>
      </c>
      <c r="L2" s="21" t="s">
        <v>59</v>
      </c>
      <c r="M2" s="22" t="s">
        <v>59</v>
      </c>
      <c r="N2" s="23" t="s">
        <v>60</v>
      </c>
      <c r="O2" s="24" t="s">
        <v>60</v>
      </c>
      <c r="P2" s="25" t="s">
        <v>60</v>
      </c>
      <c r="Q2" s="27" t="s">
        <v>53</v>
      </c>
    </row>
    <row r="3" spans="1:17" ht="18.75" customHeight="1" x14ac:dyDescent="0.25">
      <c r="A3" t="s">
        <v>23</v>
      </c>
      <c r="B3" s="5">
        <f>SUMIF(daily_data!B:B,"="&amp;A3,daily_data!I:I)</f>
        <v>195</v>
      </c>
      <c r="C3" s="5">
        <f>SUMIFS(daily_data!I:I,daily_data!B:B,"="&amp;A3,daily_data!M:M,"=Y")</f>
        <v>5</v>
      </c>
      <c r="D3" s="5">
        <f>SUMIFS(daily_data!I:I,daily_data!B:B,"="&amp;A3,daily_data!N:N,"=Y")</f>
        <v>35</v>
      </c>
      <c r="E3" s="5">
        <f>SUMIFS(daily_data!I:I,daily_data!B:B,"="&amp;A3,daily_data!O:O,"=Y")</f>
        <v>81</v>
      </c>
      <c r="F3" t="str">
        <f t="shared" ref="F3:F16" si="0">"+"&amp;C3&amp;" ("&amp;TEXT(C3/B3,"0.0%")&amp;")"</f>
        <v>+5 (2.6%)</v>
      </c>
      <c r="G3" t="str">
        <f t="shared" ref="G3:G16" si="1">"+"&amp;D3&amp;" ("&amp;TEXT(D3/B3,"0.0%")&amp;")"</f>
        <v>+35 (17.9%)</v>
      </c>
      <c r="H3" t="str">
        <f t="shared" ref="H3:H16" si="2">"+"&amp;E3&amp;" ("&amp;TEXT(E3/B3,"0.0%")&amp;")"</f>
        <v>+81 (41.5%)</v>
      </c>
      <c r="I3" s="6">
        <f>B3/_xlfn.XLOOKUP(A3,targets!B:B,targets!C:C)</f>
        <v>0.19500000000000001</v>
      </c>
      <c r="J3" s="5">
        <f>SUMIF(daily_data!B:B,"="&amp;A3,daily_data!J:J)</f>
        <v>39</v>
      </c>
      <c r="K3" s="5">
        <f>SUMIFS(daily_data!J:J,daily_data!B:B,"="&amp;A3,daily_data!M:M,"=Y")</f>
        <v>0</v>
      </c>
      <c r="L3" s="5">
        <f>SUMIFS(daily_data!J:J,daily_data!B:B,"="&amp;A3,daily_data!N:N,"=Y")</f>
        <v>6</v>
      </c>
      <c r="M3" s="5">
        <f>SUMIFS(daily_data!J:J,daily_data!B:B,"="&amp;A3,daily_data!O:O,"=Y")</f>
        <v>14</v>
      </c>
      <c r="N3" t="str">
        <f t="shared" ref="N3:N16" si="3">"+"&amp;K3&amp;" ("&amp;TEXT(K3/J3,"0.0%")&amp;")"</f>
        <v>+0 (0.0%)</v>
      </c>
      <c r="O3" t="str">
        <f t="shared" ref="O3:O16" si="4">"+"&amp;L3&amp;" ("&amp;TEXT(L3/J3,"0.0%")&amp;")"</f>
        <v>+6 (15.4%)</v>
      </c>
      <c r="P3" t="str">
        <f t="shared" ref="P3:P16" si="5">"+"&amp;M3&amp;" ("&amp;TEXT(M3/J3,"0.0%")&amp;")"</f>
        <v>+14 (35.9%)</v>
      </c>
    </row>
    <row r="4" spans="1:17" ht="18.75" customHeight="1" x14ac:dyDescent="0.25">
      <c r="A4" t="s">
        <v>25</v>
      </c>
      <c r="B4" s="5">
        <f>SUMIF(daily_data!B:B,"="&amp;A4,daily_data!I:I)</f>
        <v>210</v>
      </c>
      <c r="C4" s="5">
        <f>SUMIFS(daily_data!I:I,daily_data!B:B,"="&amp;A4,daily_data!M:M,"=Y")</f>
        <v>8</v>
      </c>
      <c r="D4" s="5">
        <f>SUMIFS(daily_data!I:I,daily_data!B:B,"="&amp;A4,daily_data!N:N,"=Y")</f>
        <v>43</v>
      </c>
      <c r="E4" s="5">
        <f>SUMIFS(daily_data!I:I,daily_data!B:B,"="&amp;A4,daily_data!O:O,"=Y")</f>
        <v>77</v>
      </c>
      <c r="F4" t="str">
        <f t="shared" si="0"/>
        <v>+8 (3.8%)</v>
      </c>
      <c r="G4" t="str">
        <f t="shared" si="1"/>
        <v>+43 (20.5%)</v>
      </c>
      <c r="H4" t="str">
        <f t="shared" si="2"/>
        <v>+77 (36.7%)</v>
      </c>
      <c r="I4" s="6">
        <f>B4/_xlfn.XLOOKUP(A4,targets!B:B,targets!C:C)</f>
        <v>0.21</v>
      </c>
      <c r="J4" s="5">
        <f>SUMIF(daily_data!B:B,"="&amp;A4,daily_data!J:J)</f>
        <v>47</v>
      </c>
      <c r="K4" s="5">
        <f>SUMIFS(daily_data!J:J,daily_data!B:B,"="&amp;A4,daily_data!M:M,"=Y")</f>
        <v>1</v>
      </c>
      <c r="L4" s="5">
        <f>SUMIFS(daily_data!J:J,daily_data!B:B,"="&amp;A4,daily_data!N:N,"=Y")</f>
        <v>9</v>
      </c>
      <c r="M4" s="5">
        <f>SUMIFS(daily_data!J:J,daily_data!B:B,"="&amp;A4,daily_data!O:O,"=Y")</f>
        <v>16</v>
      </c>
      <c r="N4" t="str">
        <f t="shared" si="3"/>
        <v>+1 (2.1%)</v>
      </c>
      <c r="O4" t="str">
        <f t="shared" si="4"/>
        <v>+9 (19.1%)</v>
      </c>
      <c r="P4" t="str">
        <f t="shared" si="5"/>
        <v>+16 (34.0%)</v>
      </c>
    </row>
    <row r="5" spans="1:17" ht="18.75" customHeight="1" x14ac:dyDescent="0.25">
      <c r="A5" t="s">
        <v>27</v>
      </c>
      <c r="B5" s="5">
        <f>SUMIF(daily_data!B:B,"="&amp;A5,daily_data!I:I)</f>
        <v>188</v>
      </c>
      <c r="C5" s="5">
        <f>SUMIFS(daily_data!I:I,daily_data!B:B,"="&amp;A5,daily_data!M:M,"=Y")</f>
        <v>5</v>
      </c>
      <c r="D5" s="5">
        <f>SUMIFS(daily_data!I:I,daily_data!B:B,"="&amp;A5,daily_data!N:N,"=Y")</f>
        <v>37</v>
      </c>
      <c r="E5" s="5">
        <f>SUMIFS(daily_data!I:I,daily_data!B:B,"="&amp;A5,daily_data!O:O,"=Y")</f>
        <v>68</v>
      </c>
      <c r="F5" t="str">
        <f t="shared" si="0"/>
        <v>+5 (2.7%)</v>
      </c>
      <c r="G5" t="str">
        <f t="shared" si="1"/>
        <v>+37 (19.7%)</v>
      </c>
      <c r="H5" t="str">
        <f t="shared" si="2"/>
        <v>+68 (36.2%)</v>
      </c>
      <c r="I5" s="6">
        <f>B5/_xlfn.XLOOKUP(A5,targets!B:B,targets!C:C)</f>
        <v>0.15040000000000001</v>
      </c>
      <c r="J5" s="5">
        <f>SUMIF(daily_data!B:B,"="&amp;A5,daily_data!J:J)</f>
        <v>35</v>
      </c>
      <c r="K5" s="5">
        <f>SUMIFS(daily_data!J:J,daily_data!B:B,"="&amp;A5,daily_data!M:M,"=Y")</f>
        <v>0</v>
      </c>
      <c r="L5" s="5">
        <f>SUMIFS(daily_data!J:J,daily_data!B:B,"="&amp;A5,daily_data!N:N,"=Y")</f>
        <v>6</v>
      </c>
      <c r="M5" s="5">
        <f>SUMIFS(daily_data!J:J,daily_data!B:B,"="&amp;A5,daily_data!O:O,"=Y")</f>
        <v>14</v>
      </c>
      <c r="N5" t="str">
        <f t="shared" si="3"/>
        <v>+0 (0.0%)</v>
      </c>
      <c r="O5" t="str">
        <f t="shared" si="4"/>
        <v>+6 (17.1%)</v>
      </c>
      <c r="P5" t="str">
        <f t="shared" si="5"/>
        <v>+14 (40.0%)</v>
      </c>
    </row>
    <row r="6" spans="1:17" ht="18.75" customHeight="1" x14ac:dyDescent="0.25">
      <c r="A6" t="s">
        <v>29</v>
      </c>
      <c r="B6" s="5">
        <f>SUMIF(daily_data!B:B,"="&amp;A6,daily_data!I:I)</f>
        <v>207</v>
      </c>
      <c r="C6" s="5">
        <f>SUMIFS(daily_data!I:I,daily_data!B:B,"="&amp;A6,daily_data!M:M,"=Y")</f>
        <v>5</v>
      </c>
      <c r="D6" s="5">
        <f>SUMIFS(daily_data!I:I,daily_data!B:B,"="&amp;A6,daily_data!N:N,"=Y")</f>
        <v>29</v>
      </c>
      <c r="E6" s="5">
        <f>SUMIFS(daily_data!I:I,daily_data!B:B,"="&amp;A6,daily_data!O:O,"=Y")</f>
        <v>64</v>
      </c>
      <c r="F6" t="str">
        <f t="shared" si="0"/>
        <v>+5 (2.4%)</v>
      </c>
      <c r="G6" t="str">
        <f t="shared" si="1"/>
        <v>+29 (14.0%)</v>
      </c>
      <c r="H6" t="str">
        <f t="shared" si="2"/>
        <v>+64 (30.9%)</v>
      </c>
      <c r="I6" s="6">
        <f>B6/_xlfn.XLOOKUP(A6,targets!B:B,targets!C:C)</f>
        <v>0.20699999999999999</v>
      </c>
      <c r="J6" s="5">
        <f>SUMIF(daily_data!B:B,"="&amp;A6,daily_data!J:J)</f>
        <v>42</v>
      </c>
      <c r="K6" s="5">
        <f>SUMIFS(daily_data!J:J,daily_data!B:B,"="&amp;A6,daily_data!M:M,"=Y")</f>
        <v>1</v>
      </c>
      <c r="L6" s="5">
        <f>SUMIFS(daily_data!J:J,daily_data!B:B,"="&amp;A6,daily_data!N:N,"=Y")</f>
        <v>12</v>
      </c>
      <c r="M6" s="5">
        <f>SUMIFS(daily_data!J:J,daily_data!B:B,"="&amp;A6,daily_data!O:O,"=Y")</f>
        <v>18</v>
      </c>
      <c r="N6" t="str">
        <f t="shared" si="3"/>
        <v>+1 (2.4%)</v>
      </c>
      <c r="O6" t="str">
        <f t="shared" si="4"/>
        <v>+12 (28.6%)</v>
      </c>
      <c r="P6" t="str">
        <f t="shared" si="5"/>
        <v>+18 (42.9%)</v>
      </c>
    </row>
    <row r="7" spans="1:17" ht="18.75" customHeight="1" x14ac:dyDescent="0.25">
      <c r="A7" t="s">
        <v>31</v>
      </c>
      <c r="B7" s="5">
        <f>SUMIF(daily_data!B:B,"="&amp;A7,daily_data!I:I)</f>
        <v>192</v>
      </c>
      <c r="C7" s="5">
        <f>SUMIFS(daily_data!I:I,daily_data!B:B,"="&amp;A7,daily_data!M:M,"=Y")</f>
        <v>6</v>
      </c>
      <c r="D7" s="5">
        <f>SUMIFS(daily_data!I:I,daily_data!B:B,"="&amp;A7,daily_data!N:N,"=Y")</f>
        <v>32</v>
      </c>
      <c r="E7" s="5">
        <f>SUMIFS(daily_data!I:I,daily_data!B:B,"="&amp;A7,daily_data!O:O,"=Y")</f>
        <v>66</v>
      </c>
      <c r="F7" t="str">
        <f t="shared" si="0"/>
        <v>+6 (3.1%)</v>
      </c>
      <c r="G7" t="str">
        <f t="shared" si="1"/>
        <v>+32 (16.7%)</v>
      </c>
      <c r="H7" t="str">
        <f t="shared" si="2"/>
        <v>+66 (34.4%)</v>
      </c>
      <c r="I7" s="6">
        <f>B7/_xlfn.XLOOKUP(A7,targets!B:B,targets!C:C)</f>
        <v>0.16</v>
      </c>
      <c r="J7" s="5">
        <f>SUMIF(daily_data!B:B,"="&amp;A7,daily_data!J:J)</f>
        <v>43</v>
      </c>
      <c r="K7" s="5">
        <f>SUMIFS(daily_data!J:J,daily_data!B:B,"="&amp;A7,daily_data!M:M,"=Y")</f>
        <v>2</v>
      </c>
      <c r="L7" s="5">
        <f>SUMIFS(daily_data!J:J,daily_data!B:B,"="&amp;A7,daily_data!N:N,"=Y")</f>
        <v>13</v>
      </c>
      <c r="M7" s="5">
        <f>SUMIFS(daily_data!J:J,daily_data!B:B,"="&amp;A7,daily_data!O:O,"=Y")</f>
        <v>18</v>
      </c>
      <c r="N7" t="str">
        <f t="shared" si="3"/>
        <v>+2 (4.7%)</v>
      </c>
      <c r="O7" t="str">
        <f t="shared" si="4"/>
        <v>+13 (30.2%)</v>
      </c>
      <c r="P7" t="str">
        <f t="shared" si="5"/>
        <v>+18 (41.9%)</v>
      </c>
    </row>
    <row r="8" spans="1:17" ht="18.75" customHeight="1" x14ac:dyDescent="0.25">
      <c r="A8" t="s">
        <v>33</v>
      </c>
      <c r="B8" s="5">
        <f>SUMIF(daily_data!B:B,"="&amp;A8,daily_data!I:I)</f>
        <v>198</v>
      </c>
      <c r="C8" s="5">
        <f>SUMIFS(daily_data!I:I,daily_data!B:B,"="&amp;A8,daily_data!M:M,"=Y")</f>
        <v>6</v>
      </c>
      <c r="D8" s="5">
        <f>SUMIFS(daily_data!I:I,daily_data!B:B,"="&amp;A8,daily_data!N:N,"=Y")</f>
        <v>56</v>
      </c>
      <c r="E8" s="5">
        <f>SUMIFS(daily_data!I:I,daily_data!B:B,"="&amp;A8,daily_data!O:O,"=Y")</f>
        <v>88</v>
      </c>
      <c r="F8" t="str">
        <f t="shared" si="0"/>
        <v>+6 (3.0%)</v>
      </c>
      <c r="G8" t="str">
        <f t="shared" si="1"/>
        <v>+56 (28.3%)</v>
      </c>
      <c r="H8" t="str">
        <f t="shared" si="2"/>
        <v>+88 (44.4%)</v>
      </c>
      <c r="I8" s="6">
        <f>B8/_xlfn.XLOOKUP(A8,targets!B:B,targets!C:C)</f>
        <v>0.19800000000000001</v>
      </c>
      <c r="J8" s="5">
        <f>SUMIF(daily_data!B:B,"="&amp;A8,daily_data!J:J)</f>
        <v>48</v>
      </c>
      <c r="K8" s="5">
        <f>SUMIFS(daily_data!J:J,daily_data!B:B,"="&amp;A8,daily_data!M:M,"=Y")</f>
        <v>1</v>
      </c>
      <c r="L8" s="5">
        <f>SUMIFS(daily_data!J:J,daily_data!B:B,"="&amp;A8,daily_data!N:N,"=Y")</f>
        <v>12</v>
      </c>
      <c r="M8" s="5">
        <f>SUMIFS(daily_data!J:J,daily_data!B:B,"="&amp;A8,daily_data!O:O,"=Y")</f>
        <v>20</v>
      </c>
      <c r="N8" t="str">
        <f t="shared" si="3"/>
        <v>+1 (2.1%)</v>
      </c>
      <c r="O8" t="str">
        <f t="shared" si="4"/>
        <v>+12 (25.0%)</v>
      </c>
      <c r="P8" t="str">
        <f t="shared" si="5"/>
        <v>+20 (41.7%)</v>
      </c>
    </row>
    <row r="9" spans="1:17" ht="18.75" customHeight="1" x14ac:dyDescent="0.25">
      <c r="A9" t="s">
        <v>35</v>
      </c>
      <c r="B9" s="5">
        <f>SUMIF(daily_data!B:B,"="&amp;A9,daily_data!I:I)</f>
        <v>227</v>
      </c>
      <c r="C9" s="5">
        <f>SUMIFS(daily_data!I:I,daily_data!B:B,"="&amp;A9,daily_data!M:M,"=Y")</f>
        <v>9</v>
      </c>
      <c r="D9" s="5">
        <f>SUMIFS(daily_data!I:I,daily_data!B:B,"="&amp;A9,daily_data!N:N,"=Y")</f>
        <v>46</v>
      </c>
      <c r="E9" s="5">
        <f>SUMIFS(daily_data!I:I,daily_data!B:B,"="&amp;A9,daily_data!O:O,"=Y")</f>
        <v>86</v>
      </c>
      <c r="F9" t="str">
        <f t="shared" si="0"/>
        <v>+9 (4.0%)</v>
      </c>
      <c r="G9" t="str">
        <f t="shared" si="1"/>
        <v>+46 (20.3%)</v>
      </c>
      <c r="H9" t="str">
        <f t="shared" si="2"/>
        <v>+86 (37.9%)</v>
      </c>
      <c r="I9" s="6">
        <f>B9/_xlfn.XLOOKUP(A9,targets!B:B,targets!C:C)</f>
        <v>0.22700000000000001</v>
      </c>
      <c r="J9" s="5">
        <f>SUMIF(daily_data!B:B,"="&amp;A9,daily_data!J:J)</f>
        <v>39</v>
      </c>
      <c r="K9" s="5">
        <f>SUMIFS(daily_data!J:J,daily_data!B:B,"="&amp;A9,daily_data!M:M,"=Y")</f>
        <v>0</v>
      </c>
      <c r="L9" s="5">
        <f>SUMIFS(daily_data!J:J,daily_data!B:B,"="&amp;A9,daily_data!N:N,"=Y")</f>
        <v>5</v>
      </c>
      <c r="M9" s="5">
        <f>SUMIFS(daily_data!J:J,daily_data!B:B,"="&amp;A9,daily_data!O:O,"=Y")</f>
        <v>10</v>
      </c>
      <c r="N9" t="str">
        <f t="shared" si="3"/>
        <v>+0 (0.0%)</v>
      </c>
      <c r="O9" t="str">
        <f t="shared" si="4"/>
        <v>+5 (12.8%)</v>
      </c>
      <c r="P9" t="str">
        <f t="shared" si="5"/>
        <v>+10 (25.6%)</v>
      </c>
    </row>
    <row r="10" spans="1:17" ht="18.75" customHeight="1" x14ac:dyDescent="0.25">
      <c r="A10" t="s">
        <v>37</v>
      </c>
      <c r="B10" s="5">
        <f>SUMIF(daily_data!B:B,"="&amp;A10,daily_data!I:I)</f>
        <v>196</v>
      </c>
      <c r="C10" s="5">
        <f>SUMIFS(daily_data!I:I,daily_data!B:B,"="&amp;A10,daily_data!M:M,"=Y")</f>
        <v>3</v>
      </c>
      <c r="D10" s="5">
        <f>SUMIFS(daily_data!I:I,daily_data!B:B,"="&amp;A10,daily_data!N:N,"=Y")</f>
        <v>49</v>
      </c>
      <c r="E10" s="5">
        <f>SUMIFS(daily_data!I:I,daily_data!B:B,"="&amp;A10,daily_data!O:O,"=Y")</f>
        <v>86</v>
      </c>
      <c r="F10" t="str">
        <f t="shared" si="0"/>
        <v>+3 (1.5%)</v>
      </c>
      <c r="G10" t="str">
        <f t="shared" si="1"/>
        <v>+49 (25.0%)</v>
      </c>
      <c r="H10" t="str">
        <f t="shared" si="2"/>
        <v>+86 (43.9%)</v>
      </c>
      <c r="I10" s="6">
        <f>B10/_xlfn.XLOOKUP(A10,targets!B:B,targets!C:C)</f>
        <v>0.19600000000000001</v>
      </c>
      <c r="J10" s="5">
        <f>SUMIF(daily_data!B:B,"="&amp;A10,daily_data!J:J)</f>
        <v>47</v>
      </c>
      <c r="K10" s="5">
        <f>SUMIFS(daily_data!J:J,daily_data!B:B,"="&amp;A10,daily_data!M:M,"=Y")</f>
        <v>1</v>
      </c>
      <c r="L10" s="5">
        <f>SUMIFS(daily_data!J:J,daily_data!B:B,"="&amp;A10,daily_data!N:N,"=Y")</f>
        <v>12</v>
      </c>
      <c r="M10" s="5">
        <f>SUMIFS(daily_data!J:J,daily_data!B:B,"="&amp;A10,daily_data!O:O,"=Y")</f>
        <v>20</v>
      </c>
      <c r="N10" t="str">
        <f t="shared" si="3"/>
        <v>+1 (2.1%)</v>
      </c>
      <c r="O10" t="str">
        <f t="shared" si="4"/>
        <v>+12 (25.5%)</v>
      </c>
      <c r="P10" t="str">
        <f t="shared" si="5"/>
        <v>+20 (42.6%)</v>
      </c>
    </row>
    <row r="11" spans="1:17" ht="18.75" customHeight="1" x14ac:dyDescent="0.25">
      <c r="A11" t="s">
        <v>39</v>
      </c>
      <c r="B11" s="5">
        <f>SUMIF(daily_data!B:B,"="&amp;A11,daily_data!I:I)</f>
        <v>0</v>
      </c>
      <c r="C11" s="5">
        <f>SUMIFS(daily_data!I:I,daily_data!B:B,"="&amp;A11,daily_data!M:M,"=Y")</f>
        <v>0</v>
      </c>
      <c r="D11" s="5">
        <f>SUMIFS(daily_data!I:I,daily_data!B:B,"="&amp;A11,daily_data!N:N,"=Y")</f>
        <v>0</v>
      </c>
      <c r="E11" s="5">
        <f>SUMIFS(daily_data!I:I,daily_data!B:B,"="&amp;A11,daily_data!O:O,"=Y")</f>
        <v>0</v>
      </c>
      <c r="F11" t="e">
        <f t="shared" si="0"/>
        <v>#DIV/0!</v>
      </c>
      <c r="G11" t="e">
        <f t="shared" si="1"/>
        <v>#DIV/0!</v>
      </c>
      <c r="H11" t="e">
        <f t="shared" si="2"/>
        <v>#DIV/0!</v>
      </c>
      <c r="I11" s="6">
        <f>B11/_xlfn.XLOOKUP(A11,targets!B:B,targets!C:C)</f>
        <v>0</v>
      </c>
      <c r="J11" s="5">
        <f>SUMIF(daily_data!B:B,"="&amp;A11,daily_data!J:J)</f>
        <v>0</v>
      </c>
      <c r="K11" s="5">
        <f>SUMIFS(daily_data!J:J,daily_data!B:B,"="&amp;A11,daily_data!M:M,"=Y")</f>
        <v>0</v>
      </c>
      <c r="L11" s="5">
        <f>SUMIFS(daily_data!J:J,daily_data!B:B,"="&amp;A11,daily_data!N:N,"=Y")</f>
        <v>0</v>
      </c>
      <c r="M11" s="5">
        <f>SUMIFS(daily_data!J:J,daily_data!B:B,"="&amp;A11,daily_data!O:O,"=Y")</f>
        <v>0</v>
      </c>
      <c r="N11" t="e">
        <f t="shared" si="3"/>
        <v>#DIV/0!</v>
      </c>
      <c r="O11" t="e">
        <f t="shared" si="4"/>
        <v>#DIV/0!</v>
      </c>
      <c r="P11" t="e">
        <f t="shared" si="5"/>
        <v>#DIV/0!</v>
      </c>
    </row>
    <row r="12" spans="1:17" ht="18.75" customHeight="1" x14ac:dyDescent="0.25">
      <c r="A12" t="s">
        <v>41</v>
      </c>
      <c r="B12" s="5">
        <f>SUMIF(daily_data!B:B,"="&amp;A12,daily_data!I:I)</f>
        <v>231</v>
      </c>
      <c r="C12" s="5">
        <f>SUMIFS(daily_data!I:I,daily_data!B:B,"="&amp;A12,daily_data!M:M,"=Y")</f>
        <v>9</v>
      </c>
      <c r="D12" s="5">
        <f>SUMIFS(daily_data!I:I,daily_data!B:B,"="&amp;A12,daily_data!N:N,"=Y")</f>
        <v>43</v>
      </c>
      <c r="E12" s="5">
        <f>SUMIFS(daily_data!I:I,daily_data!B:B,"="&amp;A12,daily_data!O:O,"=Y")</f>
        <v>85</v>
      </c>
      <c r="F12" t="str">
        <f t="shared" si="0"/>
        <v>+9 (3.9%)</v>
      </c>
      <c r="G12" t="str">
        <f t="shared" si="1"/>
        <v>+43 (18.6%)</v>
      </c>
      <c r="H12" t="str">
        <f t="shared" si="2"/>
        <v>+85 (36.8%)</v>
      </c>
      <c r="I12" s="6">
        <f>B12/_xlfn.XLOOKUP(A12,targets!B:B,targets!C:C)</f>
        <v>0.11550000000000001</v>
      </c>
      <c r="J12" s="5">
        <f>SUMIF(daily_data!B:B,"="&amp;A12,daily_data!J:J)</f>
        <v>35</v>
      </c>
      <c r="K12" s="5">
        <f>SUMIFS(daily_data!J:J,daily_data!B:B,"="&amp;A12,daily_data!M:M,"=Y")</f>
        <v>2</v>
      </c>
      <c r="L12" s="5">
        <f>SUMIFS(daily_data!J:J,daily_data!B:B,"="&amp;A12,daily_data!N:N,"=Y")</f>
        <v>7</v>
      </c>
      <c r="M12" s="5">
        <f>SUMIFS(daily_data!J:J,daily_data!B:B,"="&amp;A12,daily_data!O:O,"=Y")</f>
        <v>13</v>
      </c>
      <c r="N12" t="str">
        <f t="shared" si="3"/>
        <v>+2 (5.7%)</v>
      </c>
      <c r="O12" t="str">
        <f t="shared" si="4"/>
        <v>+7 (20.0%)</v>
      </c>
      <c r="P12" t="str">
        <f t="shared" si="5"/>
        <v>+13 (37.1%)</v>
      </c>
    </row>
    <row r="13" spans="1:17" ht="18.75" customHeight="1" x14ac:dyDescent="0.25">
      <c r="A13" t="s">
        <v>43</v>
      </c>
      <c r="B13" s="5">
        <f>SUMIF(daily_data!B:B,"="&amp;A13,daily_data!I:I)</f>
        <v>175</v>
      </c>
      <c r="C13" s="5">
        <f>SUMIFS(daily_data!I:I,daily_data!B:B,"="&amp;A13,daily_data!M:M,"=Y")</f>
        <v>4</v>
      </c>
      <c r="D13" s="5">
        <f>SUMIFS(daily_data!I:I,daily_data!B:B,"="&amp;A13,daily_data!N:N,"=Y")</f>
        <v>34</v>
      </c>
      <c r="E13" s="5">
        <f>SUMIFS(daily_data!I:I,daily_data!B:B,"="&amp;A13,daily_data!O:O,"=Y")</f>
        <v>65</v>
      </c>
      <c r="F13" t="str">
        <f t="shared" si="0"/>
        <v>+4 (2.3%)</v>
      </c>
      <c r="G13" t="str">
        <f t="shared" si="1"/>
        <v>+34 (19.4%)</v>
      </c>
      <c r="H13" t="str">
        <f t="shared" si="2"/>
        <v>+65 (37.1%)</v>
      </c>
      <c r="I13" s="6">
        <f>B13/_xlfn.XLOOKUP(A13,targets!B:B,targets!C:C)</f>
        <v>0.17499999999999999</v>
      </c>
      <c r="J13" s="5">
        <f>SUMIF(daily_data!B:B,"="&amp;A13,daily_data!J:J)</f>
        <v>35</v>
      </c>
      <c r="K13" s="5">
        <f>SUMIFS(daily_data!J:J,daily_data!B:B,"="&amp;A13,daily_data!M:M,"=Y")</f>
        <v>0</v>
      </c>
      <c r="L13" s="5">
        <f>SUMIFS(daily_data!J:J,daily_data!B:B,"="&amp;A13,daily_data!N:N,"=Y")</f>
        <v>7</v>
      </c>
      <c r="M13" s="5">
        <f>SUMIFS(daily_data!J:J,daily_data!B:B,"="&amp;A13,daily_data!O:O,"=Y")</f>
        <v>15</v>
      </c>
      <c r="N13" t="str">
        <f t="shared" si="3"/>
        <v>+0 (0.0%)</v>
      </c>
      <c r="O13" t="str">
        <f t="shared" si="4"/>
        <v>+7 (20.0%)</v>
      </c>
      <c r="P13" t="str">
        <f t="shared" si="5"/>
        <v>+15 (42.9%)</v>
      </c>
    </row>
    <row r="14" spans="1:17" ht="18.75" customHeight="1" x14ac:dyDescent="0.25">
      <c r="A14" t="s">
        <v>45</v>
      </c>
      <c r="B14" s="5">
        <f>SUMIF(daily_data!B:B,"="&amp;A14,daily_data!I:I)</f>
        <v>179</v>
      </c>
      <c r="C14" s="5">
        <f>SUMIFS(daily_data!I:I,daily_data!B:B,"="&amp;A14,daily_data!M:M,"=Y")</f>
        <v>4</v>
      </c>
      <c r="D14" s="5">
        <f>SUMIFS(daily_data!I:I,daily_data!B:B,"="&amp;A14,daily_data!N:N,"=Y")</f>
        <v>28</v>
      </c>
      <c r="E14" s="5">
        <f>SUMIFS(daily_data!I:I,daily_data!B:B,"="&amp;A14,daily_data!O:O,"=Y")</f>
        <v>46</v>
      </c>
      <c r="F14" t="str">
        <f t="shared" si="0"/>
        <v>+4 (2.2%)</v>
      </c>
      <c r="G14" t="str">
        <f t="shared" si="1"/>
        <v>+28 (15.6%)</v>
      </c>
      <c r="H14" t="str">
        <f t="shared" si="2"/>
        <v>+46 (25.7%)</v>
      </c>
      <c r="I14" s="6">
        <f>B14/_xlfn.XLOOKUP(A14,targets!B:B,targets!C:C)</f>
        <v>0.23866666666666667</v>
      </c>
      <c r="J14" s="5">
        <f>SUMIF(daily_data!B:B,"="&amp;A14,daily_data!J:J)</f>
        <v>39</v>
      </c>
      <c r="K14" s="5">
        <f>SUMIFS(daily_data!J:J,daily_data!B:B,"="&amp;A14,daily_data!M:M,"=Y")</f>
        <v>0</v>
      </c>
      <c r="L14" s="5">
        <f>SUMIFS(daily_data!J:J,daily_data!B:B,"="&amp;A14,daily_data!N:N,"=Y")</f>
        <v>6</v>
      </c>
      <c r="M14" s="5">
        <f>SUMIFS(daily_data!J:J,daily_data!B:B,"="&amp;A14,daily_data!O:O,"=Y")</f>
        <v>14</v>
      </c>
      <c r="N14" t="str">
        <f t="shared" si="3"/>
        <v>+0 (0.0%)</v>
      </c>
      <c r="O14" t="str">
        <f t="shared" si="4"/>
        <v>+6 (15.4%)</v>
      </c>
      <c r="P14" t="str">
        <f t="shared" si="5"/>
        <v>+14 (35.9%)</v>
      </c>
    </row>
    <row r="15" spans="1:17" ht="18.75" customHeight="1" x14ac:dyDescent="0.25">
      <c r="A15" t="s">
        <v>47</v>
      </c>
      <c r="B15" s="5">
        <f>SUMIF(daily_data!B:B,"="&amp;A15,daily_data!I:I)</f>
        <v>179</v>
      </c>
      <c r="C15" s="5">
        <f>SUMIFS(daily_data!I:I,daily_data!B:B,"="&amp;A15,daily_data!M:M,"=Y")</f>
        <v>4</v>
      </c>
      <c r="D15" s="5">
        <f>SUMIFS(daily_data!I:I,daily_data!B:B,"="&amp;A15,daily_data!N:N,"=Y")</f>
        <v>32</v>
      </c>
      <c r="E15" s="5">
        <f>SUMIFS(daily_data!I:I,daily_data!B:B,"="&amp;A15,daily_data!O:O,"=Y")</f>
        <v>58</v>
      </c>
      <c r="F15" t="str">
        <f t="shared" si="0"/>
        <v>+4 (2.2%)</v>
      </c>
      <c r="G15" t="str">
        <f t="shared" si="1"/>
        <v>+32 (17.9%)</v>
      </c>
      <c r="H15" t="str">
        <f t="shared" si="2"/>
        <v>+58 (32.4%)</v>
      </c>
      <c r="I15" s="6">
        <f>B15/_xlfn.XLOOKUP(A15,targets!B:B,targets!C:C)</f>
        <v>0.17899999999999999</v>
      </c>
      <c r="J15" s="5">
        <f>SUMIF(daily_data!B:B,"="&amp;A15,daily_data!J:J)</f>
        <v>41</v>
      </c>
      <c r="K15" s="5">
        <f>SUMIFS(daily_data!J:J,daily_data!B:B,"="&amp;A15,daily_data!M:M,"=Y")</f>
        <v>0</v>
      </c>
      <c r="L15" s="5">
        <f>SUMIFS(daily_data!J:J,daily_data!B:B,"="&amp;A15,daily_data!N:N,"=Y")</f>
        <v>11</v>
      </c>
      <c r="M15" s="5">
        <f>SUMIFS(daily_data!J:J,daily_data!B:B,"="&amp;A15,daily_data!O:O,"=Y")</f>
        <v>15</v>
      </c>
      <c r="N15" t="str">
        <f t="shared" si="3"/>
        <v>+0 (0.0%)</v>
      </c>
      <c r="O15" t="str">
        <f t="shared" si="4"/>
        <v>+11 (26.8%)</v>
      </c>
      <c r="P15" t="str">
        <f t="shared" si="5"/>
        <v>+15 (36.6%)</v>
      </c>
    </row>
    <row r="16" spans="1:17" ht="18.75" customHeight="1" x14ac:dyDescent="0.25">
      <c r="A16" s="12" t="s">
        <v>53</v>
      </c>
      <c r="B16" s="13">
        <f>SUM(B3:B15)</f>
        <v>2377</v>
      </c>
      <c r="C16" s="13">
        <f>SUM(C3:C15)</f>
        <v>68</v>
      </c>
      <c r="D16" s="13">
        <f>SUM(D3:D15)</f>
        <v>464</v>
      </c>
      <c r="E16" s="13">
        <f>SUM(E3:E15)</f>
        <v>870</v>
      </c>
      <c r="F16" s="28" t="str">
        <f t="shared" si="0"/>
        <v>+68 (2.9%)</v>
      </c>
      <c r="G16" s="28" t="str">
        <f t="shared" si="1"/>
        <v>+464 (19.5%)</v>
      </c>
      <c r="H16" s="28" t="str">
        <f t="shared" si="2"/>
        <v>+870 (36.6%)</v>
      </c>
      <c r="I16" s="29">
        <f>AVERAGE(I3:I15)</f>
        <v>0.17319743589743591</v>
      </c>
      <c r="J16" s="13">
        <f>SUM(J3:J15)</f>
        <v>490</v>
      </c>
      <c r="K16" s="13">
        <f>SUM(K3:K15)</f>
        <v>8</v>
      </c>
      <c r="L16" s="13">
        <f>SUM(L3:L15)</f>
        <v>106</v>
      </c>
      <c r="M16" s="13">
        <f>SUM(M3:M15)</f>
        <v>187</v>
      </c>
      <c r="N16" s="28" t="str">
        <f t="shared" si="3"/>
        <v>+8 (1.6%)</v>
      </c>
      <c r="O16" s="28" t="str">
        <f t="shared" si="4"/>
        <v>+106 (21.6%)</v>
      </c>
      <c r="P16" s="28" t="str">
        <f t="shared" si="5"/>
        <v>+187 (38.2%)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53"/>
  <sheetViews>
    <sheetView topLeftCell="A32" workbookViewId="0">
      <selection activeCell="A40" sqref="A40:K40"/>
    </sheetView>
  </sheetViews>
  <sheetFormatPr defaultRowHeight="15" x14ac:dyDescent="0.25"/>
  <cols>
    <col min="1" max="1" width="13.5703125" bestFit="1" customWidth="1"/>
    <col min="2" max="2" width="12.28515625" style="1" bestFit="1" customWidth="1"/>
    <col min="3" max="5" width="13.5703125" style="9" bestFit="1" customWidth="1"/>
    <col min="6" max="11" width="13.5703125" style="10" bestFit="1" customWidth="1"/>
    <col min="12" max="14" width="13.5703125" style="11" bestFit="1" customWidth="1"/>
  </cols>
  <sheetData>
    <row r="1" spans="1:14" ht="18.75" customHeight="1" x14ac:dyDescent="0.25">
      <c r="B1" s="1" t="s">
        <v>48</v>
      </c>
      <c r="C1" s="43" t="s">
        <v>49</v>
      </c>
      <c r="D1" s="44"/>
      <c r="E1" s="44"/>
      <c r="F1" s="45"/>
      <c r="G1" s="46" t="s">
        <v>50</v>
      </c>
      <c r="H1" s="47"/>
      <c r="I1" s="47"/>
      <c r="J1" s="45"/>
      <c r="K1" s="40" t="s">
        <v>51</v>
      </c>
      <c r="L1" s="48"/>
      <c r="M1" s="48"/>
      <c r="N1" s="49"/>
    </row>
    <row r="2" spans="1:14" ht="18.75" customHeight="1" x14ac:dyDescent="0.25">
      <c r="A2" t="s">
        <v>1</v>
      </c>
      <c r="B2" s="1" t="s">
        <v>52</v>
      </c>
      <c r="C2" s="9" t="s">
        <v>4</v>
      </c>
      <c r="D2" s="9" t="s">
        <v>5</v>
      </c>
      <c r="E2" s="9" t="s">
        <v>6</v>
      </c>
      <c r="F2" s="10" t="s">
        <v>7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4</v>
      </c>
      <c r="L2" s="11" t="s">
        <v>5</v>
      </c>
      <c r="M2" s="11" t="s">
        <v>6</v>
      </c>
      <c r="N2" s="11" t="s">
        <v>7</v>
      </c>
    </row>
    <row r="3" spans="1:14" ht="18.75" customHeight="1" x14ac:dyDescent="0.25">
      <c r="A3" t="s">
        <v>23</v>
      </c>
      <c r="B3" s="5">
        <f>SUMIF(daily_data!B:B,"="&amp;A3,daily_data!I:I)</f>
        <v>195</v>
      </c>
      <c r="C3" s="5">
        <f>SUMIFS(daily_data!P:P,daily_data!$B:$B,"="&amp;demographic!$A3)</f>
        <v>75</v>
      </c>
      <c r="D3" s="5">
        <f>SUMIFS(daily_data!Q:Q,daily_data!$B:$B,"="&amp;demographic!$A3)</f>
        <v>42</v>
      </c>
      <c r="E3" s="5">
        <f>SUMIFS(daily_data!R:R,daily_data!$B:$B,"="&amp;demographic!$A3)</f>
        <v>38</v>
      </c>
      <c r="F3" s="5">
        <f>SUMIFS(daily_data!S:S,daily_data!$B:$B,"="&amp;demographic!$A3)</f>
        <v>40</v>
      </c>
      <c r="G3" s="6">
        <f t="shared" ref="G3:G15" si="0">C3/$B3</f>
        <v>0.38461538461538464</v>
      </c>
      <c r="H3" s="6">
        <f t="shared" ref="H3:H15" si="1">D3/$B3</f>
        <v>0.2153846153846154</v>
      </c>
      <c r="I3" s="6">
        <f t="shared" ref="I3:I15" si="2">E3/$B3</f>
        <v>0.19487179487179487</v>
      </c>
      <c r="J3" s="6">
        <f t="shared" ref="J3:J15" si="3">F3/$B3</f>
        <v>0.20512820512820512</v>
      </c>
      <c r="K3" s="8">
        <f ca="1">demographic!G3-_xlfn.XLOOKUP($A3,targets!$B:$B,targets!I:I)</f>
        <v>6.461538461538463E-2</v>
      </c>
      <c r="L3" s="8">
        <f ca="1">demographic!H3-_xlfn.XLOOKUP($A3,targets!$B:$B,targets!J:J)</f>
        <v>-0.22461538461538461</v>
      </c>
      <c r="M3" s="8">
        <f ca="1">demographic!I3-_xlfn.XLOOKUP($A3,targets!$B:$B,targets!K:K)</f>
        <v>2.4871794871794861E-2</v>
      </c>
      <c r="N3" s="8">
        <f ca="1">demographic!J3-_xlfn.XLOOKUP($A3,targets!$B:$B,targets!L:L)</f>
        <v>0.13512820512820511</v>
      </c>
    </row>
    <row r="4" spans="1:14" ht="18.75" customHeight="1" x14ac:dyDescent="0.25">
      <c r="A4" t="s">
        <v>25</v>
      </c>
      <c r="B4" s="5">
        <f>SUMIF(daily_data!B:B,"="&amp;A4,daily_data!I:I)</f>
        <v>210</v>
      </c>
      <c r="C4" s="5">
        <f>SUMIFS(daily_data!P:P,daily_data!$B:$B,"="&amp;demographic!$A4)</f>
        <v>88</v>
      </c>
      <c r="D4" s="5">
        <f>SUMIFS(daily_data!Q:Q,daily_data!$B:$B,"="&amp;demographic!$A4)</f>
        <v>38</v>
      </c>
      <c r="E4" s="5">
        <f>SUMIFS(daily_data!R:R,daily_data!$B:$B,"="&amp;demographic!$A4)</f>
        <v>43</v>
      </c>
      <c r="F4" s="5">
        <f>SUMIFS(daily_data!S:S,daily_data!$B:$B,"="&amp;demographic!$A4)</f>
        <v>41</v>
      </c>
      <c r="G4" s="6">
        <f t="shared" si="0"/>
        <v>0.41904761904761906</v>
      </c>
      <c r="H4" s="6">
        <f t="shared" si="1"/>
        <v>0.18095238095238095</v>
      </c>
      <c r="I4" s="6">
        <f t="shared" si="2"/>
        <v>0.20476190476190476</v>
      </c>
      <c r="J4" s="6">
        <f t="shared" si="3"/>
        <v>0.19523809523809524</v>
      </c>
      <c r="K4" s="8">
        <f ca="1">demographic!G4-_xlfn.XLOOKUP($A4,targets!$B:$B,targets!I:I)</f>
        <v>0.13904761904761903</v>
      </c>
      <c r="L4" s="8">
        <f ca="1">demographic!H4-_xlfn.XLOOKUP($A4,targets!$B:$B,targets!J:J)</f>
        <v>-0.31904761904761902</v>
      </c>
      <c r="M4" s="8">
        <f ca="1">demographic!I4-_xlfn.XLOOKUP($A4,targets!$B:$B,targets!K:K)</f>
        <v>4.4761904761904753E-2</v>
      </c>
      <c r="N4" s="8">
        <f ca="1">demographic!J4-_xlfn.XLOOKUP($A4,targets!$B:$B,targets!L:L)</f>
        <v>0.13523809523809524</v>
      </c>
    </row>
    <row r="5" spans="1:14" ht="18.75" customHeight="1" x14ac:dyDescent="0.25">
      <c r="A5" t="s">
        <v>27</v>
      </c>
      <c r="B5" s="5">
        <f>SUMIF(daily_data!B:B,"="&amp;A5,daily_data!I:I)</f>
        <v>188</v>
      </c>
      <c r="C5" s="5">
        <f>SUMIFS(daily_data!P:P,daily_data!$B:$B,"="&amp;demographic!$A5)</f>
        <v>75</v>
      </c>
      <c r="D5" s="5">
        <f>SUMIFS(daily_data!Q:Q,daily_data!$B:$B,"="&amp;demographic!$A5)</f>
        <v>43</v>
      </c>
      <c r="E5" s="5">
        <f>SUMIFS(daily_data!R:R,daily_data!$B:$B,"="&amp;demographic!$A5)</f>
        <v>36</v>
      </c>
      <c r="F5" s="5">
        <f>SUMIFS(daily_data!S:S,daily_data!$B:$B,"="&amp;demographic!$A5)</f>
        <v>34</v>
      </c>
      <c r="G5" s="6">
        <f t="shared" si="0"/>
        <v>0.39893617021276595</v>
      </c>
      <c r="H5" s="6">
        <f t="shared" si="1"/>
        <v>0.22872340425531915</v>
      </c>
      <c r="I5" s="6">
        <f t="shared" si="2"/>
        <v>0.19148936170212766</v>
      </c>
      <c r="J5" s="6">
        <f t="shared" si="3"/>
        <v>0.18085106382978725</v>
      </c>
      <c r="K5" s="8">
        <f ca="1">demographic!G5-_xlfn.XLOOKUP($A5,targets!$B:$B,targets!I:I)</f>
        <v>0.13893617021276594</v>
      </c>
      <c r="L5" s="8">
        <f ca="1">demographic!H5-_xlfn.XLOOKUP($A5,targets!$B:$B,targets!J:J)</f>
        <v>-0.28087659574468093</v>
      </c>
      <c r="M5" s="8">
        <f ca="1">demographic!I5-_xlfn.XLOOKUP($A5,targets!$B:$B,targets!K:K)</f>
        <v>2.1089361702127662E-2</v>
      </c>
      <c r="N5" s="8">
        <f ca="1">demographic!J5-_xlfn.XLOOKUP($A5,targets!$B:$B,targets!L:L)</f>
        <v>0.12085106382978725</v>
      </c>
    </row>
    <row r="6" spans="1:14" ht="18.75" customHeight="1" x14ac:dyDescent="0.25">
      <c r="A6" t="s">
        <v>29</v>
      </c>
      <c r="B6" s="5">
        <f>SUMIF(daily_data!B:B,"="&amp;A6,daily_data!I:I)</f>
        <v>207</v>
      </c>
      <c r="C6" s="5">
        <f>SUMIFS(daily_data!P:P,daily_data!$B:$B,"="&amp;demographic!$A6)</f>
        <v>83</v>
      </c>
      <c r="D6" s="5">
        <f>SUMIFS(daily_data!Q:Q,daily_data!$B:$B,"="&amp;demographic!$A6)</f>
        <v>39</v>
      </c>
      <c r="E6" s="5">
        <f>SUMIFS(daily_data!R:R,daily_data!$B:$B,"="&amp;demographic!$A6)</f>
        <v>43</v>
      </c>
      <c r="F6" s="5">
        <f>SUMIFS(daily_data!S:S,daily_data!$B:$B,"="&amp;demographic!$A6)</f>
        <v>42</v>
      </c>
      <c r="G6" s="6">
        <f t="shared" si="0"/>
        <v>0.40096618357487923</v>
      </c>
      <c r="H6" s="6">
        <f t="shared" si="1"/>
        <v>0.18840579710144928</v>
      </c>
      <c r="I6" s="6">
        <f t="shared" si="2"/>
        <v>0.20772946859903382</v>
      </c>
      <c r="J6" s="6">
        <f t="shared" si="3"/>
        <v>0.20289855072463769</v>
      </c>
      <c r="K6" s="8">
        <f ca="1">demographic!G6-_xlfn.XLOOKUP($A6,targets!$B:$B,targets!I:I)</f>
        <v>6.0966183574879207E-2</v>
      </c>
      <c r="L6" s="8">
        <f ca="1">demographic!H6-_xlfn.XLOOKUP($A6,targets!$B:$B,targets!J:J)</f>
        <v>-0.23159420289855071</v>
      </c>
      <c r="M6" s="8">
        <f ca="1">demographic!I6-_xlfn.XLOOKUP($A6,targets!$B:$B,targets!K:K)</f>
        <v>5.7729468599033829E-2</v>
      </c>
      <c r="N6" s="8">
        <f ca="1">demographic!J6-_xlfn.XLOOKUP($A6,targets!$B:$B,targets!L:L)</f>
        <v>0.1128985507246377</v>
      </c>
    </row>
    <row r="7" spans="1:14" ht="18.75" customHeight="1" x14ac:dyDescent="0.25">
      <c r="A7" t="s">
        <v>31</v>
      </c>
      <c r="B7" s="5">
        <f>SUMIF(daily_data!B:B,"="&amp;A7,daily_data!I:I)</f>
        <v>192</v>
      </c>
      <c r="C7" s="5">
        <f>SUMIFS(daily_data!P:P,daily_data!$B:$B,"="&amp;demographic!$A7)</f>
        <v>78</v>
      </c>
      <c r="D7" s="5">
        <f>SUMIFS(daily_data!Q:Q,daily_data!$B:$B,"="&amp;demographic!$A7)</f>
        <v>35</v>
      </c>
      <c r="E7" s="5">
        <f>SUMIFS(daily_data!R:R,daily_data!$B:$B,"="&amp;demographic!$A7)</f>
        <v>40</v>
      </c>
      <c r="F7" s="5">
        <f>SUMIFS(daily_data!S:S,daily_data!$B:$B,"="&amp;demographic!$A7)</f>
        <v>39</v>
      </c>
      <c r="G7" s="6">
        <f t="shared" si="0"/>
        <v>0.40625</v>
      </c>
      <c r="H7" s="6">
        <f t="shared" si="1"/>
        <v>0.18229166666666666</v>
      </c>
      <c r="I7" s="6">
        <f t="shared" si="2"/>
        <v>0.20833333333333334</v>
      </c>
      <c r="J7" s="6">
        <f t="shared" si="3"/>
        <v>0.203125</v>
      </c>
      <c r="K7" s="8">
        <f ca="1">demographic!G7-_xlfn.XLOOKUP($A7,targets!$B:$B,targets!I:I)</f>
        <v>9.6250000000000002E-2</v>
      </c>
      <c r="L7" s="8">
        <f ca="1">demographic!H7-_xlfn.XLOOKUP($A7,targets!$B:$B,targets!J:J)</f>
        <v>-0.27770833333333333</v>
      </c>
      <c r="M7" s="8">
        <f ca="1">demographic!I7-_xlfn.XLOOKUP($A7,targets!$B:$B,targets!K:K)</f>
        <v>3.833333333333333E-2</v>
      </c>
      <c r="N7" s="8">
        <f ca="1">demographic!J7-_xlfn.XLOOKUP($A7,targets!$B:$B,targets!L:L)</f>
        <v>0.143125</v>
      </c>
    </row>
    <row r="8" spans="1:14" ht="18.75" customHeight="1" x14ac:dyDescent="0.25">
      <c r="A8" t="s">
        <v>33</v>
      </c>
      <c r="B8" s="5">
        <f>SUMIF(daily_data!B:B,"="&amp;A8,daily_data!I:I)</f>
        <v>198</v>
      </c>
      <c r="C8" s="5">
        <f>SUMIFS(daily_data!P:P,daily_data!$B:$B,"="&amp;demographic!$A8)</f>
        <v>74</v>
      </c>
      <c r="D8" s="5">
        <f>SUMIFS(daily_data!Q:Q,daily_data!$B:$B,"="&amp;demographic!$A8)</f>
        <v>45</v>
      </c>
      <c r="E8" s="5">
        <f>SUMIFS(daily_data!R:R,daily_data!$B:$B,"="&amp;demographic!$A8)</f>
        <v>39</v>
      </c>
      <c r="F8" s="5">
        <f>SUMIFS(daily_data!S:S,daily_data!$B:$B,"="&amp;demographic!$A8)</f>
        <v>40</v>
      </c>
      <c r="G8" s="6">
        <f t="shared" si="0"/>
        <v>0.37373737373737376</v>
      </c>
      <c r="H8" s="6">
        <f t="shared" si="1"/>
        <v>0.22727272727272727</v>
      </c>
      <c r="I8" s="6">
        <f t="shared" si="2"/>
        <v>0.19696969696969696</v>
      </c>
      <c r="J8" s="6">
        <f t="shared" si="3"/>
        <v>0.20202020202020202</v>
      </c>
      <c r="K8" s="8">
        <f ca="1">demographic!G8-_xlfn.XLOOKUP($A8,targets!$B:$B,targets!I:I)</f>
        <v>9.373737373737373E-2</v>
      </c>
      <c r="L8" s="8">
        <f ca="1">demographic!H8-_xlfn.XLOOKUP($A8,targets!$B:$B,targets!J:J)</f>
        <v>-0.24272727272727271</v>
      </c>
      <c r="M8" s="8">
        <f ca="1">demographic!I8-_xlfn.XLOOKUP($A8,targets!$B:$B,targets!K:K)</f>
        <v>4.6969696969696967E-2</v>
      </c>
      <c r="N8" s="8">
        <f ca="1">demographic!J8-_xlfn.XLOOKUP($A8,targets!$B:$B,targets!L:L)</f>
        <v>0.10202020202020201</v>
      </c>
    </row>
    <row r="9" spans="1:14" ht="18.75" customHeight="1" x14ac:dyDescent="0.25">
      <c r="A9" t="s">
        <v>35</v>
      </c>
      <c r="B9" s="5">
        <f>SUMIF(daily_data!B:B,"="&amp;A9,daily_data!I:I)</f>
        <v>227</v>
      </c>
      <c r="C9" s="5">
        <f>SUMIFS(daily_data!P:P,daily_data!$B:$B,"="&amp;demographic!$A9)</f>
        <v>94</v>
      </c>
      <c r="D9" s="5">
        <f>SUMIFS(daily_data!Q:Q,daily_data!$B:$B,"="&amp;demographic!$A9)</f>
        <v>40</v>
      </c>
      <c r="E9" s="5">
        <f>SUMIFS(daily_data!R:R,daily_data!$B:$B,"="&amp;demographic!$A9)</f>
        <v>47</v>
      </c>
      <c r="F9" s="5">
        <f>SUMIFS(daily_data!S:S,daily_data!$B:$B,"="&amp;demographic!$A9)</f>
        <v>46</v>
      </c>
      <c r="G9" s="6">
        <f t="shared" si="0"/>
        <v>0.41409691629955947</v>
      </c>
      <c r="H9" s="6">
        <f t="shared" si="1"/>
        <v>0.1762114537444934</v>
      </c>
      <c r="I9" s="6">
        <f t="shared" si="2"/>
        <v>0.20704845814977973</v>
      </c>
      <c r="J9" s="6">
        <f t="shared" si="3"/>
        <v>0.20264317180616739</v>
      </c>
      <c r="K9" s="8">
        <f ca="1">demographic!G9-_xlfn.XLOOKUP($A9,targets!$B:$B,targets!I:I)</f>
        <v>0.15409691629955946</v>
      </c>
      <c r="L9" s="8">
        <f ca="1">demographic!H9-_xlfn.XLOOKUP($A9,targets!$B:$B,targets!J:J)</f>
        <v>-0.31378854625550656</v>
      </c>
      <c r="M9" s="8">
        <f ca="1">demographic!I9-_xlfn.XLOOKUP($A9,targets!$B:$B,targets!K:K)</f>
        <v>5.7048458149779741E-2</v>
      </c>
      <c r="N9" s="8">
        <f ca="1">demographic!J9-_xlfn.XLOOKUP($A9,targets!$B:$B,targets!L:L)</f>
        <v>0.10264317180616739</v>
      </c>
    </row>
    <row r="10" spans="1:14" ht="18.75" customHeight="1" x14ac:dyDescent="0.25">
      <c r="A10" t="s">
        <v>37</v>
      </c>
      <c r="B10" s="5">
        <f>SUMIF(daily_data!B:B,"="&amp;A10,daily_data!I:I)</f>
        <v>196</v>
      </c>
      <c r="C10" s="5">
        <f>SUMIFS(daily_data!P:P,daily_data!$B:$B,"="&amp;demographic!$A10)</f>
        <v>78</v>
      </c>
      <c r="D10" s="5">
        <f>SUMIFS(daily_data!Q:Q,daily_data!$B:$B,"="&amp;demographic!$A10)</f>
        <v>42</v>
      </c>
      <c r="E10" s="5">
        <f>SUMIFS(daily_data!R:R,daily_data!$B:$B,"="&amp;demographic!$A10)</f>
        <v>37</v>
      </c>
      <c r="F10" s="5">
        <f>SUMIFS(daily_data!S:S,daily_data!$B:$B,"="&amp;demographic!$A10)</f>
        <v>39</v>
      </c>
      <c r="G10" s="6">
        <f t="shared" si="0"/>
        <v>0.39795918367346939</v>
      </c>
      <c r="H10" s="6">
        <f t="shared" si="1"/>
        <v>0.21428571428571427</v>
      </c>
      <c r="I10" s="6">
        <f t="shared" si="2"/>
        <v>0.18877551020408162</v>
      </c>
      <c r="J10" s="6">
        <f t="shared" si="3"/>
        <v>0.19897959183673469</v>
      </c>
      <c r="K10" s="8">
        <f ca="1">demographic!G10-_xlfn.XLOOKUP($A10,targets!$B:$B,targets!I:I)</f>
        <v>5.7959183673469361E-2</v>
      </c>
      <c r="L10" s="8">
        <f ca="1">demographic!H10-_xlfn.XLOOKUP($A10,targets!$B:$B,targets!J:J)</f>
        <v>-0.18571428571428575</v>
      </c>
      <c r="M10" s="8">
        <f ca="1">demographic!I10-_xlfn.XLOOKUP($A10,targets!$B:$B,targets!K:K)</f>
        <v>-1.1224489795918391E-2</v>
      </c>
      <c r="N10" s="8">
        <f ca="1">demographic!J10-_xlfn.XLOOKUP($A10,targets!$B:$B,targets!L:L)</f>
        <v>0.13897959183673469</v>
      </c>
    </row>
    <row r="11" spans="1:14" ht="18.75" customHeight="1" x14ac:dyDescent="0.25">
      <c r="A11" t="s">
        <v>39</v>
      </c>
      <c r="B11" s="5">
        <f>SUMIF(daily_data!B:B,"="&amp;A11,daily_data!I:I)</f>
        <v>0</v>
      </c>
      <c r="C11" s="5">
        <f>SUMIFS(daily_data!P:P,daily_data!$B:$B,"="&amp;demographic!$A11)</f>
        <v>0</v>
      </c>
      <c r="D11" s="5">
        <f>SUMIFS(daily_data!Q:Q,daily_data!$B:$B,"="&amp;demographic!$A11)</f>
        <v>0</v>
      </c>
      <c r="E11" s="5">
        <f>SUMIFS(daily_data!R:R,daily_data!$B:$B,"="&amp;demographic!$A11)</f>
        <v>0</v>
      </c>
      <c r="F11" s="5">
        <f>SUMIFS(daily_data!S:S,daily_data!$B:$B,"="&amp;demographic!$A11)</f>
        <v>0</v>
      </c>
      <c r="G11" s="6" t="e">
        <f t="shared" si="0"/>
        <v>#DIV/0!</v>
      </c>
      <c r="H11" s="6" t="e">
        <f t="shared" si="1"/>
        <v>#DIV/0!</v>
      </c>
      <c r="I11" s="6" t="e">
        <f t="shared" si="2"/>
        <v>#DIV/0!</v>
      </c>
      <c r="J11" s="6" t="e">
        <f t="shared" si="3"/>
        <v>#DIV/0!</v>
      </c>
      <c r="K11" s="8" t="e">
        <f ca="1">demographic!G11-_xlfn.XLOOKUP($A11,targets!$B:$B,targets!I:I)</f>
        <v>#DIV/0!</v>
      </c>
      <c r="L11" s="8" t="e">
        <f ca="1">demographic!H11-_xlfn.XLOOKUP($A11,targets!$B:$B,targets!J:J)</f>
        <v>#DIV/0!</v>
      </c>
      <c r="M11" s="8" t="e">
        <f ca="1">demographic!I11-_xlfn.XLOOKUP($A11,targets!$B:$B,targets!K:K)</f>
        <v>#DIV/0!</v>
      </c>
      <c r="N11" s="8" t="e">
        <f ca="1">demographic!J11-_xlfn.XLOOKUP($A11,targets!$B:$B,targets!L:L)</f>
        <v>#DIV/0!</v>
      </c>
    </row>
    <row r="12" spans="1:14" ht="18.75" customHeight="1" x14ac:dyDescent="0.25">
      <c r="A12" t="s">
        <v>41</v>
      </c>
      <c r="B12" s="5">
        <f>SUMIF(daily_data!B:B,"="&amp;A12,daily_data!I:I)</f>
        <v>231</v>
      </c>
      <c r="C12" s="5">
        <f>SUMIFS(daily_data!P:P,daily_data!$B:$B,"="&amp;demographic!$A12)</f>
        <v>93</v>
      </c>
      <c r="D12" s="5">
        <f>SUMIFS(daily_data!Q:Q,daily_data!$B:$B,"="&amp;demographic!$A12)</f>
        <v>44</v>
      </c>
      <c r="E12" s="5">
        <f>SUMIFS(daily_data!R:R,daily_data!$B:$B,"="&amp;demographic!$A12)</f>
        <v>47</v>
      </c>
      <c r="F12" s="5">
        <f>SUMIFS(daily_data!S:S,daily_data!$B:$B,"="&amp;demographic!$A12)</f>
        <v>47</v>
      </c>
      <c r="G12" s="6">
        <f t="shared" si="0"/>
        <v>0.40259740259740262</v>
      </c>
      <c r="H12" s="6">
        <f t="shared" si="1"/>
        <v>0.19047619047619047</v>
      </c>
      <c r="I12" s="6">
        <f t="shared" si="2"/>
        <v>0.20346320346320346</v>
      </c>
      <c r="J12" s="6">
        <f t="shared" si="3"/>
        <v>0.20346320346320346</v>
      </c>
      <c r="K12" s="8">
        <f ca="1">demographic!G12-_xlfn.XLOOKUP($A12,targets!$B:$B,targets!I:I)</f>
        <v>0.10259740259740263</v>
      </c>
      <c r="L12" s="8">
        <f ca="1">demographic!H12-_xlfn.XLOOKUP($A12,targets!$B:$B,targets!J:J)</f>
        <v>-0.24952380952380954</v>
      </c>
      <c r="M12" s="8">
        <f ca="1">demographic!I12-_xlfn.XLOOKUP($A12,targets!$B:$B,targets!K:K)</f>
        <v>2.3463203463203464E-2</v>
      </c>
      <c r="N12" s="8">
        <f ca="1">demographic!J12-_xlfn.XLOOKUP($A12,targets!$B:$B,targets!L:L)</f>
        <v>0.12346320346320346</v>
      </c>
    </row>
    <row r="13" spans="1:14" ht="18.75" customHeight="1" x14ac:dyDescent="0.25">
      <c r="A13" t="s">
        <v>43</v>
      </c>
      <c r="B13" s="5">
        <f>SUMIF(daily_data!B:B,"="&amp;A13,daily_data!I:I)</f>
        <v>175</v>
      </c>
      <c r="C13" s="5">
        <f>SUMIFS(daily_data!P:P,daily_data!$B:$B,"="&amp;demographic!$A13)</f>
        <v>70</v>
      </c>
      <c r="D13" s="5">
        <f>SUMIFS(daily_data!Q:Q,daily_data!$B:$B,"="&amp;demographic!$A13)</f>
        <v>32</v>
      </c>
      <c r="E13" s="5">
        <f>SUMIFS(daily_data!R:R,daily_data!$B:$B,"="&amp;demographic!$A13)</f>
        <v>37</v>
      </c>
      <c r="F13" s="5">
        <f>SUMIFS(daily_data!S:S,daily_data!$B:$B,"="&amp;demographic!$A13)</f>
        <v>36</v>
      </c>
      <c r="G13" s="6">
        <f t="shared" si="0"/>
        <v>0.4</v>
      </c>
      <c r="H13" s="6">
        <f t="shared" si="1"/>
        <v>0.18285714285714286</v>
      </c>
      <c r="I13" s="6">
        <f t="shared" si="2"/>
        <v>0.21142857142857144</v>
      </c>
      <c r="J13" s="6">
        <f t="shared" si="3"/>
        <v>0.20571428571428571</v>
      </c>
      <c r="K13" s="8">
        <f ca="1">demographic!G13-_xlfn.XLOOKUP($A13,targets!$B:$B,targets!I:I)</f>
        <v>0.15000000000000002</v>
      </c>
      <c r="L13" s="8">
        <f ca="1">demographic!H13-_xlfn.XLOOKUP($A13,targets!$B:$B,targets!J:J)</f>
        <v>-0.32714285714285718</v>
      </c>
      <c r="M13" s="8">
        <f ca="1">demographic!I13-_xlfn.XLOOKUP($A13,targets!$B:$B,targets!K:K)</f>
        <v>3.1428571428571445E-2</v>
      </c>
      <c r="N13" s="8">
        <f ca="1">demographic!J13-_xlfn.XLOOKUP($A13,targets!$B:$B,targets!L:L)</f>
        <v>0.14571428571428571</v>
      </c>
    </row>
    <row r="14" spans="1:14" ht="18.75" customHeight="1" x14ac:dyDescent="0.25">
      <c r="A14" t="s">
        <v>45</v>
      </c>
      <c r="B14" s="5">
        <f>SUMIF(daily_data!B:B,"="&amp;A14,daily_data!I:I)</f>
        <v>179</v>
      </c>
      <c r="C14" s="5">
        <f>SUMIFS(daily_data!P:P,daily_data!$B:$B,"="&amp;demographic!$A14)</f>
        <v>72</v>
      </c>
      <c r="D14" s="5">
        <f>SUMIFS(daily_data!Q:Q,daily_data!$B:$B,"="&amp;demographic!$A14)</f>
        <v>33</v>
      </c>
      <c r="E14" s="5">
        <f>SUMIFS(daily_data!R:R,daily_data!$B:$B,"="&amp;demographic!$A14)</f>
        <v>35</v>
      </c>
      <c r="F14" s="5">
        <f>SUMIFS(daily_data!S:S,daily_data!$B:$B,"="&amp;demographic!$A14)</f>
        <v>39</v>
      </c>
      <c r="G14" s="6">
        <f t="shared" si="0"/>
        <v>0.4022346368715084</v>
      </c>
      <c r="H14" s="6">
        <f t="shared" si="1"/>
        <v>0.18435754189944134</v>
      </c>
      <c r="I14" s="6">
        <f t="shared" si="2"/>
        <v>0.19553072625698323</v>
      </c>
      <c r="J14" s="6">
        <f t="shared" si="3"/>
        <v>0.21787709497206703</v>
      </c>
      <c r="K14" s="8">
        <f ca="1">demographic!G14-_xlfn.XLOOKUP($A14,targets!$B:$B,targets!I:I)</f>
        <v>7.1567970204841735E-2</v>
      </c>
      <c r="L14" s="8">
        <f ca="1">demographic!H14-_xlfn.XLOOKUP($A14,targets!$B:$B,targets!J:J)</f>
        <v>-0.24364245810055865</v>
      </c>
      <c r="M14" s="8">
        <f ca="1">demographic!I14-_xlfn.XLOOKUP($A14,targets!$B:$B,targets!K:K)</f>
        <v>4.4864059590316557E-2</v>
      </c>
      <c r="N14" s="8">
        <f ca="1">demographic!J14-_xlfn.XLOOKUP($A14,targets!$B:$B,targets!L:L)</f>
        <v>0.12721042830540036</v>
      </c>
    </row>
    <row r="15" spans="1:14" ht="18.75" customHeight="1" x14ac:dyDescent="0.25">
      <c r="A15" t="s">
        <v>47</v>
      </c>
      <c r="B15" s="5">
        <f>SUMIF(daily_data!B:B,"="&amp;A15,daily_data!I:I)</f>
        <v>179</v>
      </c>
      <c r="C15" s="5">
        <f>SUMIFS(daily_data!P:P,daily_data!$B:$B,"="&amp;demographic!$A15)</f>
        <v>72</v>
      </c>
      <c r="D15" s="5">
        <f>SUMIFS(daily_data!Q:Q,daily_data!$B:$B,"="&amp;demographic!$A15)</f>
        <v>31</v>
      </c>
      <c r="E15" s="5">
        <f>SUMIFS(daily_data!R:R,daily_data!$B:$B,"="&amp;demographic!$A15)</f>
        <v>39</v>
      </c>
      <c r="F15" s="5">
        <f>SUMIFS(daily_data!S:S,daily_data!$B:$B,"="&amp;demographic!$A15)</f>
        <v>37</v>
      </c>
      <c r="G15" s="6">
        <f t="shared" si="0"/>
        <v>0.4022346368715084</v>
      </c>
      <c r="H15" s="6">
        <f t="shared" si="1"/>
        <v>0.17318435754189945</v>
      </c>
      <c r="I15" s="6">
        <f t="shared" si="2"/>
        <v>0.21787709497206703</v>
      </c>
      <c r="J15" s="6">
        <f t="shared" si="3"/>
        <v>0.20670391061452514</v>
      </c>
      <c r="K15" s="8">
        <f ca="1">demographic!G15-_xlfn.XLOOKUP($A15,targets!$B:$B,targets!I:I)</f>
        <v>9.2234636871508402E-2</v>
      </c>
      <c r="L15" s="8">
        <f ca="1">demographic!H15-_xlfn.XLOOKUP($A15,targets!$B:$B,targets!J:J)</f>
        <v>-0.23681564245810052</v>
      </c>
      <c r="M15" s="8">
        <f ca="1">demographic!I15-_xlfn.XLOOKUP($A15,targets!$B:$B,targets!K:K)</f>
        <v>3.7877094972067038E-2</v>
      </c>
      <c r="N15" s="8">
        <f ca="1">demographic!J15-_xlfn.XLOOKUP($A15,targets!$B:$B,targets!L:L)</f>
        <v>0.10670391061452514</v>
      </c>
    </row>
    <row r="16" spans="1:14" ht="18.75" customHeight="1" x14ac:dyDescent="0.25">
      <c r="A16" s="12" t="s">
        <v>53</v>
      </c>
      <c r="B16" s="13">
        <f>SUM(B3:B15)</f>
        <v>2377</v>
      </c>
    </row>
    <row r="17" spans="1:8" ht="18.75" customHeight="1" x14ac:dyDescent="0.25"/>
    <row r="18" spans="1:8" ht="18.75" customHeight="1" x14ac:dyDescent="0.25"/>
    <row r="19" spans="1:8" ht="18.75" customHeight="1" x14ac:dyDescent="0.25"/>
    <row r="20" spans="1:8" ht="18.75" customHeight="1" x14ac:dyDescent="0.25">
      <c r="B20" s="1" t="s">
        <v>48</v>
      </c>
      <c r="C20" s="37" t="s">
        <v>49</v>
      </c>
      <c r="D20" s="39"/>
      <c r="E20" s="37" t="s">
        <v>50</v>
      </c>
      <c r="F20" s="42"/>
      <c r="G20" s="40" t="s">
        <v>51</v>
      </c>
      <c r="H20" s="42"/>
    </row>
    <row r="21" spans="1:8" ht="18.75" customHeight="1" x14ac:dyDescent="0.25">
      <c r="A21" t="s">
        <v>1</v>
      </c>
      <c r="B21" s="1" t="s">
        <v>52</v>
      </c>
      <c r="C21" s="9" t="s">
        <v>12</v>
      </c>
      <c r="D21" s="9" t="s">
        <v>13</v>
      </c>
      <c r="E21" s="9" t="s">
        <v>12</v>
      </c>
      <c r="F21" s="10" t="s">
        <v>13</v>
      </c>
      <c r="G21" s="10" t="s">
        <v>12</v>
      </c>
      <c r="H21" s="10" t="s">
        <v>13</v>
      </c>
    </row>
    <row r="22" spans="1:8" ht="18.75" customHeight="1" x14ac:dyDescent="0.25">
      <c r="A22" t="s">
        <v>23</v>
      </c>
      <c r="B22" s="5">
        <f>SUMIF(daily_data!B:B,"="&amp;A22,daily_data!I:I)</f>
        <v>195</v>
      </c>
      <c r="C22" s="5">
        <f>SUMIFS(daily_data!T:T,daily_data!$B:$B,"="&amp;demographic!$A22)</f>
        <v>99</v>
      </c>
      <c r="D22" s="5">
        <f>SUMIFS(daily_data!U:U,daily_data!$B:$B,"="&amp;demographic!$A22)</f>
        <v>96</v>
      </c>
      <c r="E22" s="6">
        <f t="shared" ref="E22:E34" si="4">C22/B22</f>
        <v>0.50769230769230766</v>
      </c>
      <c r="F22" s="6">
        <f t="shared" ref="F22:F34" si="5">D22/B22</f>
        <v>0.49230769230769234</v>
      </c>
      <c r="G22" s="6">
        <f ca="1">demographic!E22-_xlfn.XLOOKUP($A22,targets!$B:$B,targets!O:O)</f>
        <v>0.26769230769230767</v>
      </c>
      <c r="H22" s="6">
        <f ca="1">demographic!F22-_xlfn.XLOOKUP($A22,targets!$B:$B,targets!P:P)</f>
        <v>-0.26769230769230767</v>
      </c>
    </row>
    <row r="23" spans="1:8" ht="18.75" customHeight="1" x14ac:dyDescent="0.25">
      <c r="A23" t="s">
        <v>25</v>
      </c>
      <c r="B23" s="5">
        <f>SUMIF(daily_data!B:B,"="&amp;A23,daily_data!I:I)</f>
        <v>210</v>
      </c>
      <c r="C23" s="5">
        <f>SUMIFS(daily_data!T:T,daily_data!$B:$B,"="&amp;demographic!$A23)</f>
        <v>106</v>
      </c>
      <c r="D23" s="5">
        <f>SUMIFS(daily_data!U:U,daily_data!$B:$B,"="&amp;demographic!$A23)</f>
        <v>104</v>
      </c>
      <c r="E23" s="6">
        <f t="shared" si="4"/>
        <v>0.50476190476190474</v>
      </c>
      <c r="F23" s="6">
        <f t="shared" si="5"/>
        <v>0.49523809523809526</v>
      </c>
      <c r="G23" s="6">
        <f ca="1">demographic!E23-_xlfn.XLOOKUP($A23,targets!$B:$B,targets!O:O)</f>
        <v>0.24476190476190474</v>
      </c>
      <c r="H23" s="6">
        <f ca="1">demographic!F23-_xlfn.XLOOKUP($A23,targets!$B:$B,targets!P:P)</f>
        <v>-0.24476190476190474</v>
      </c>
    </row>
    <row r="24" spans="1:8" ht="18.75" customHeight="1" x14ac:dyDescent="0.25">
      <c r="A24" t="s">
        <v>27</v>
      </c>
      <c r="B24" s="5">
        <f>SUMIF(daily_data!B:B,"="&amp;A24,daily_data!I:I)</f>
        <v>188</v>
      </c>
      <c r="C24" s="5">
        <f>SUMIFS(daily_data!T:T,daily_data!$B:$B,"="&amp;demographic!$A24)</f>
        <v>101</v>
      </c>
      <c r="D24" s="5">
        <f>SUMIFS(daily_data!U:U,daily_data!$B:$B,"="&amp;demographic!$A24)</f>
        <v>87</v>
      </c>
      <c r="E24" s="6">
        <f t="shared" si="4"/>
        <v>0.53723404255319152</v>
      </c>
      <c r="F24" s="6">
        <f t="shared" si="5"/>
        <v>0.46276595744680848</v>
      </c>
      <c r="G24" s="6">
        <f ca="1">demographic!E24-_xlfn.XLOOKUP($A24,targets!$B:$B,targets!O:O)</f>
        <v>0.14683404255319149</v>
      </c>
      <c r="H24" s="6">
        <f ca="1">demographic!F24-_xlfn.XLOOKUP($A24,targets!$B:$B,targets!P:P)</f>
        <v>-0.14683404255319155</v>
      </c>
    </row>
    <row r="25" spans="1:8" ht="18.75" customHeight="1" x14ac:dyDescent="0.25">
      <c r="A25" t="s">
        <v>29</v>
      </c>
      <c r="B25" s="5">
        <f>SUMIF(daily_data!B:B,"="&amp;A25,daily_data!I:I)</f>
        <v>207</v>
      </c>
      <c r="C25" s="5">
        <f>SUMIFS(daily_data!T:T,daily_data!$B:$B,"="&amp;demographic!$A25)</f>
        <v>97</v>
      </c>
      <c r="D25" s="5">
        <f>SUMIFS(daily_data!U:U,daily_data!$B:$B,"="&amp;demographic!$A25)</f>
        <v>110</v>
      </c>
      <c r="E25" s="6">
        <f t="shared" si="4"/>
        <v>0.46859903381642515</v>
      </c>
      <c r="F25" s="6">
        <f t="shared" si="5"/>
        <v>0.53140096618357491</v>
      </c>
      <c r="G25" s="6">
        <f ca="1">demographic!E25-_xlfn.XLOOKUP($A25,targets!$B:$B,targets!O:O)</f>
        <v>1.8599033816425137E-2</v>
      </c>
      <c r="H25" s="6">
        <f ca="1">demographic!F25-_xlfn.XLOOKUP($A25,targets!$B:$B,targets!P:P)</f>
        <v>-1.8599033816425137E-2</v>
      </c>
    </row>
    <row r="26" spans="1:8" ht="18.75" customHeight="1" x14ac:dyDescent="0.25">
      <c r="A26" t="s">
        <v>31</v>
      </c>
      <c r="B26" s="5">
        <f>SUMIF(daily_data!B:B,"="&amp;A26,daily_data!I:I)</f>
        <v>192</v>
      </c>
      <c r="C26" s="5">
        <f>SUMIFS(daily_data!T:T,daily_data!$B:$B,"="&amp;demographic!$A26)</f>
        <v>98</v>
      </c>
      <c r="D26" s="5">
        <f>SUMIFS(daily_data!U:U,daily_data!$B:$B,"="&amp;demographic!$A26)</f>
        <v>94</v>
      </c>
      <c r="E26" s="6">
        <f t="shared" si="4"/>
        <v>0.51041666666666663</v>
      </c>
      <c r="F26" s="6">
        <f t="shared" si="5"/>
        <v>0.48958333333333331</v>
      </c>
      <c r="G26" s="6">
        <f ca="1">demographic!E26-_xlfn.XLOOKUP($A26,targets!$B:$B,targets!O:O)</f>
        <v>0.12041666666666662</v>
      </c>
      <c r="H26" s="6">
        <f ca="1">demographic!F26-_xlfn.XLOOKUP($A26,targets!$B:$B,targets!P:P)</f>
        <v>-0.12041666666666667</v>
      </c>
    </row>
    <row r="27" spans="1:8" ht="18.75" customHeight="1" x14ac:dyDescent="0.25">
      <c r="A27" t="s">
        <v>33</v>
      </c>
      <c r="B27" s="5">
        <f>SUMIF(daily_data!B:B,"="&amp;A27,daily_data!I:I)</f>
        <v>198</v>
      </c>
      <c r="C27" s="5">
        <f>SUMIFS(daily_data!T:T,daily_data!$B:$B,"="&amp;demographic!$A27)</f>
        <v>99</v>
      </c>
      <c r="D27" s="5">
        <f>SUMIFS(daily_data!U:U,daily_data!$B:$B,"="&amp;demographic!$A27)</f>
        <v>99</v>
      </c>
      <c r="E27" s="6">
        <f t="shared" si="4"/>
        <v>0.5</v>
      </c>
      <c r="F27" s="6">
        <f t="shared" si="5"/>
        <v>0.5</v>
      </c>
      <c r="G27" s="6">
        <f ca="1">demographic!E27-_xlfn.XLOOKUP($A27,targets!$B:$B,targets!O:O)</f>
        <v>0.2</v>
      </c>
      <c r="H27" s="6">
        <f ca="1">demographic!F27-_xlfn.XLOOKUP($A27,targets!$B:$B,targets!P:P)</f>
        <v>-0.19999999999999996</v>
      </c>
    </row>
    <row r="28" spans="1:8" ht="18.75" customHeight="1" x14ac:dyDescent="0.25">
      <c r="A28" t="s">
        <v>35</v>
      </c>
      <c r="B28" s="5">
        <f>SUMIF(daily_data!B:B,"="&amp;A28,daily_data!I:I)</f>
        <v>227</v>
      </c>
      <c r="C28" s="5">
        <f>SUMIFS(daily_data!T:T,daily_data!$B:$B,"="&amp;demographic!$A28)</f>
        <v>124</v>
      </c>
      <c r="D28" s="5">
        <f>SUMIFS(daily_data!U:U,daily_data!$B:$B,"="&amp;demographic!$A28)</f>
        <v>103</v>
      </c>
      <c r="E28" s="6">
        <f t="shared" si="4"/>
        <v>0.54625550660792954</v>
      </c>
      <c r="F28" s="6">
        <f t="shared" si="5"/>
        <v>0.45374449339207046</v>
      </c>
      <c r="G28" s="6">
        <f ca="1">demographic!E28-_xlfn.XLOOKUP($A28,targets!$B:$B,targets!O:O)</f>
        <v>0.26625550660792952</v>
      </c>
      <c r="H28" s="6">
        <f ca="1">demographic!F28-_xlfn.XLOOKUP($A28,targets!$B:$B,targets!P:P)</f>
        <v>-0.26625550660792952</v>
      </c>
    </row>
    <row r="29" spans="1:8" ht="18.75" customHeight="1" x14ac:dyDescent="0.25">
      <c r="A29" t="s">
        <v>37</v>
      </c>
      <c r="B29" s="5">
        <f>SUMIF(daily_data!B:B,"="&amp;A29,daily_data!I:I)</f>
        <v>196</v>
      </c>
      <c r="C29" s="5">
        <f>SUMIFS(daily_data!T:T,daily_data!$B:$B,"="&amp;demographic!$A29)</f>
        <v>105</v>
      </c>
      <c r="D29" s="5">
        <f>SUMIFS(daily_data!U:U,daily_data!$B:$B,"="&amp;demographic!$A29)</f>
        <v>91</v>
      </c>
      <c r="E29" s="6">
        <f t="shared" si="4"/>
        <v>0.5357142857142857</v>
      </c>
      <c r="F29" s="6">
        <f t="shared" si="5"/>
        <v>0.4642857142857143</v>
      </c>
      <c r="G29" s="6">
        <f ca="1">demographic!E29-_xlfn.XLOOKUP($A29,targets!$B:$B,targets!O:O)</f>
        <v>0.33571428571428569</v>
      </c>
      <c r="H29" s="6">
        <f ca="1">demographic!F29-_xlfn.XLOOKUP($A29,targets!$B:$B,targets!P:P)</f>
        <v>-0.33571428571428574</v>
      </c>
    </row>
    <row r="30" spans="1:8" ht="18.75" customHeight="1" x14ac:dyDescent="0.25">
      <c r="A30" t="s">
        <v>39</v>
      </c>
      <c r="B30" s="5">
        <f>SUMIF(daily_data!B:B,"="&amp;A30,daily_data!I:I)</f>
        <v>0</v>
      </c>
      <c r="C30" s="5">
        <f>SUMIFS(daily_data!T:T,daily_data!$B:$B,"="&amp;demographic!$A30)</f>
        <v>0</v>
      </c>
      <c r="D30" s="5">
        <f>SUMIFS(daily_data!U:U,daily_data!$B:$B,"="&amp;demographic!$A30)</f>
        <v>0</v>
      </c>
      <c r="E30" s="6" t="e">
        <f t="shared" si="4"/>
        <v>#DIV/0!</v>
      </c>
      <c r="F30" s="6" t="e">
        <f t="shared" si="5"/>
        <v>#DIV/0!</v>
      </c>
      <c r="G30" s="6" t="e">
        <f ca="1">demographic!E30-_xlfn.XLOOKUP($A30,targets!$B:$B,targets!O:O)</f>
        <v>#DIV/0!</v>
      </c>
      <c r="H30" s="6" t="e">
        <f ca="1">demographic!F30-_xlfn.XLOOKUP($A30,targets!$B:$B,targets!P:P)</f>
        <v>#DIV/0!</v>
      </c>
    </row>
    <row r="31" spans="1:8" ht="18.75" customHeight="1" x14ac:dyDescent="0.25">
      <c r="A31" t="s">
        <v>41</v>
      </c>
      <c r="B31" s="5">
        <f>SUMIF(daily_data!B:B,"="&amp;A31,daily_data!I:I)</f>
        <v>231</v>
      </c>
      <c r="C31" s="5">
        <f>SUMIFS(daily_data!T:T,daily_data!$B:$B,"="&amp;demographic!$A31)</f>
        <v>117</v>
      </c>
      <c r="D31" s="5">
        <f>SUMIFS(daily_data!U:U,daily_data!$B:$B,"="&amp;demographic!$A31)</f>
        <v>114</v>
      </c>
      <c r="E31" s="6">
        <f t="shared" si="4"/>
        <v>0.50649350649350644</v>
      </c>
      <c r="F31" s="6">
        <f t="shared" si="5"/>
        <v>0.4935064935064935</v>
      </c>
      <c r="G31" s="6">
        <f ca="1">demographic!E31-_xlfn.XLOOKUP($A31,targets!$B:$B,targets!O:O)</f>
        <v>0.30649350649350643</v>
      </c>
      <c r="H31" s="6">
        <f ca="1">demographic!F31-_xlfn.XLOOKUP($A31,targets!$B:$B,targets!P:P)</f>
        <v>-0.30649350649350654</v>
      </c>
    </row>
    <row r="32" spans="1:8" ht="18.75" customHeight="1" x14ac:dyDescent="0.25">
      <c r="A32" t="s">
        <v>43</v>
      </c>
      <c r="B32" s="5">
        <f>SUMIF(daily_data!B:B,"="&amp;A32,daily_data!I:I)</f>
        <v>175</v>
      </c>
      <c r="C32" s="5">
        <f>SUMIFS(daily_data!T:T,daily_data!$B:$B,"="&amp;demographic!$A32)</f>
        <v>90</v>
      </c>
      <c r="D32" s="5">
        <f>SUMIFS(daily_data!U:U,daily_data!$B:$B,"="&amp;demographic!$A32)</f>
        <v>85</v>
      </c>
      <c r="E32" s="6">
        <f t="shared" si="4"/>
        <v>0.51428571428571423</v>
      </c>
      <c r="F32" s="6">
        <f t="shared" si="5"/>
        <v>0.48571428571428571</v>
      </c>
      <c r="G32" s="6">
        <f ca="1">demographic!E32-_xlfn.XLOOKUP($A32,targets!$B:$B,targets!O:O)</f>
        <v>-1.5714285714285792E-2</v>
      </c>
      <c r="H32" s="6">
        <f ca="1">demographic!F32-_xlfn.XLOOKUP($A32,targets!$B:$B,targets!P:P)</f>
        <v>1.5714285714285736E-2</v>
      </c>
    </row>
    <row r="33" spans="1:11" ht="18.75" customHeight="1" x14ac:dyDescent="0.25">
      <c r="A33" t="s">
        <v>45</v>
      </c>
      <c r="B33" s="5">
        <f>SUMIF(daily_data!B:B,"="&amp;A33,daily_data!I:I)</f>
        <v>179</v>
      </c>
      <c r="C33" s="5">
        <f>SUMIFS(daily_data!T:T,daily_data!$B:$B,"="&amp;demographic!$A33)</f>
        <v>93</v>
      </c>
      <c r="D33" s="5">
        <f>SUMIFS(daily_data!U:U,daily_data!$B:$B,"="&amp;demographic!$A33)</f>
        <v>86</v>
      </c>
      <c r="E33" s="6">
        <f t="shared" si="4"/>
        <v>0.51955307262569828</v>
      </c>
      <c r="F33" s="6">
        <f t="shared" si="5"/>
        <v>0.48044692737430167</v>
      </c>
      <c r="G33" s="6">
        <f ca="1">demographic!E33-_xlfn.XLOOKUP($A33,targets!$B:$B,targets!O:O)</f>
        <v>0.18888640595903161</v>
      </c>
      <c r="H33" s="6">
        <f ca="1">demographic!F33-_xlfn.XLOOKUP($A33,targets!$B:$B,targets!P:P)</f>
        <v>-0.18888640595903167</v>
      </c>
    </row>
    <row r="34" spans="1:11" ht="18.75" customHeight="1" x14ac:dyDescent="0.25">
      <c r="A34" t="s">
        <v>47</v>
      </c>
      <c r="B34" s="5">
        <f>SUMIF(daily_data!B:B,"="&amp;A34,daily_data!I:I)</f>
        <v>179</v>
      </c>
      <c r="C34" s="5">
        <f>SUMIFS(daily_data!T:T,daily_data!$B:$B,"="&amp;demographic!$A34)</f>
        <v>87</v>
      </c>
      <c r="D34" s="5">
        <f>SUMIFS(daily_data!U:U,daily_data!$B:$B,"="&amp;demographic!$A34)</f>
        <v>92</v>
      </c>
      <c r="E34" s="6">
        <f t="shared" si="4"/>
        <v>0.48603351955307261</v>
      </c>
      <c r="F34" s="6">
        <f t="shared" si="5"/>
        <v>0.51396648044692739</v>
      </c>
      <c r="G34" s="6">
        <f ca="1">demographic!E34-_xlfn.XLOOKUP($A34,targets!$B:$B,targets!O:O)</f>
        <v>0.23603351955307261</v>
      </c>
      <c r="H34" s="6">
        <f ca="1">demographic!F34-_xlfn.XLOOKUP($A34,targets!$B:$B,targets!P:P)</f>
        <v>-0.23603351955307261</v>
      </c>
    </row>
    <row r="35" spans="1:11" ht="18.75" customHeight="1" x14ac:dyDescent="0.25">
      <c r="A35" s="12" t="s">
        <v>53</v>
      </c>
      <c r="B35" s="13">
        <f>SUM(B22:B34)</f>
        <v>2377</v>
      </c>
    </row>
    <row r="36" spans="1:11" ht="18.75" customHeight="1" x14ac:dyDescent="0.25"/>
    <row r="37" spans="1:11" ht="18.75" customHeight="1" x14ac:dyDescent="0.25"/>
    <row r="38" spans="1:11" ht="18.75" customHeight="1" x14ac:dyDescent="0.25">
      <c r="B38" s="1" t="s">
        <v>48</v>
      </c>
      <c r="C38" s="37" t="s">
        <v>49</v>
      </c>
      <c r="D38" s="38"/>
      <c r="E38" s="39"/>
      <c r="F38" s="40" t="s">
        <v>50</v>
      </c>
      <c r="G38" s="41"/>
      <c r="H38" s="42"/>
      <c r="I38" s="40" t="s">
        <v>51</v>
      </c>
      <c r="J38" s="41"/>
      <c r="K38" s="42"/>
    </row>
    <row r="39" spans="1:11" ht="18.75" customHeight="1" x14ac:dyDescent="0.25">
      <c r="A39" t="s">
        <v>1</v>
      </c>
      <c r="B39" s="1" t="s">
        <v>52</v>
      </c>
      <c r="C39" s="9" t="s">
        <v>16</v>
      </c>
      <c r="D39" s="9" t="s">
        <v>17</v>
      </c>
      <c r="E39" s="9" t="s">
        <v>18</v>
      </c>
      <c r="F39" s="10" t="s">
        <v>16</v>
      </c>
      <c r="G39" s="10" t="s">
        <v>17</v>
      </c>
      <c r="H39" s="10" t="s">
        <v>18</v>
      </c>
      <c r="I39" s="10" t="s">
        <v>16</v>
      </c>
      <c r="J39" s="10" t="s">
        <v>17</v>
      </c>
      <c r="K39" s="10" t="s">
        <v>18</v>
      </c>
    </row>
    <row r="40" spans="1:11" ht="18.75" customHeight="1" x14ac:dyDescent="0.25">
      <c r="A40" t="s">
        <v>23</v>
      </c>
      <c r="B40" s="5">
        <f>SUMIF(daily_data!B:B,"="&amp;A40,daily_data!I:I)</f>
        <v>195</v>
      </c>
      <c r="C40" s="5">
        <f>SUMIFS(daily_data!V:V,daily_data!$B:$B,"="&amp;demographic!$A40)</f>
        <v>66</v>
      </c>
      <c r="D40" s="5">
        <f>SUMIFS(daily_data!W:W,daily_data!$B:$B,"="&amp;demographic!$A40)</f>
        <v>111</v>
      </c>
      <c r="E40" s="5">
        <f>SUMIFS(daily_data!X:X,daily_data!$B:$B,"="&amp;demographic!$A40)</f>
        <v>18</v>
      </c>
      <c r="F40" s="6">
        <f t="shared" ref="F40:F52" si="6">C40/$B40</f>
        <v>0.33846153846153848</v>
      </c>
      <c r="G40" s="6">
        <f t="shared" ref="G40:G52" si="7">D40/$B40</f>
        <v>0.56923076923076921</v>
      </c>
      <c r="H40" s="6">
        <f t="shared" ref="H40:H52" si="8">E40/$B40</f>
        <v>9.2307692307692313E-2</v>
      </c>
      <c r="I40" s="6">
        <f ca="1">demographic!F40-_xlfn.XLOOKUP($A40,targets!$B:$B,targets!T:T)</f>
        <v>4.84615384615385E-2</v>
      </c>
      <c r="J40" s="6">
        <f ca="1">demographic!G40-_xlfn.XLOOKUP($A40,targets!$B:$B,targets!U:U)</f>
        <v>2.9230769230769171E-2</v>
      </c>
      <c r="K40" s="6">
        <f ca="1">demographic!H40-_xlfn.XLOOKUP($A40,targets!$B:$B,targets!V:V)</f>
        <v>-7.7692307692307699E-2</v>
      </c>
    </row>
    <row r="41" spans="1:11" ht="18.75" customHeight="1" x14ac:dyDescent="0.25">
      <c r="A41" t="s">
        <v>25</v>
      </c>
      <c r="B41" s="5">
        <f>SUMIF(daily_data!B:B,"="&amp;A41,daily_data!I:I)</f>
        <v>210</v>
      </c>
      <c r="C41" s="5">
        <f>SUMIFS(daily_data!V:V,daily_data!$B:$B,"="&amp;demographic!$A41)</f>
        <v>76</v>
      </c>
      <c r="D41" s="5">
        <f>SUMIFS(daily_data!W:W,daily_data!$B:$B,"="&amp;demographic!$A41)</f>
        <v>116</v>
      </c>
      <c r="E41" s="5">
        <f>SUMIFS(daily_data!X:X,daily_data!$B:$B,"="&amp;demographic!$A41)</f>
        <v>18</v>
      </c>
      <c r="F41" s="6">
        <f t="shared" si="6"/>
        <v>0.3619047619047619</v>
      </c>
      <c r="G41" s="6">
        <f t="shared" si="7"/>
        <v>0.55238095238095242</v>
      </c>
      <c r="H41" s="6">
        <f t="shared" si="8"/>
        <v>8.5714285714285715E-2</v>
      </c>
      <c r="I41" s="6">
        <f ca="1">demographic!F41-_xlfn.XLOOKUP($A41,targets!$B:$B,targets!T:T)</f>
        <v>0.10190476190476189</v>
      </c>
      <c r="J41" s="6">
        <f ca="1">demographic!G41-_xlfn.XLOOKUP($A41,targets!$B:$B,targets!U:U)</f>
        <v>5.2380952380952417E-2</v>
      </c>
      <c r="K41" s="6">
        <f ca="1">demographic!H41-_xlfn.XLOOKUP($A41,targets!$B:$B,targets!V:V)</f>
        <v>-0.15428571428571428</v>
      </c>
    </row>
    <row r="42" spans="1:11" ht="18.75" customHeight="1" x14ac:dyDescent="0.25">
      <c r="A42" t="s">
        <v>27</v>
      </c>
      <c r="B42" s="5">
        <f>SUMIF(daily_data!B:B,"="&amp;A42,daily_data!I:I)</f>
        <v>188</v>
      </c>
      <c r="C42" s="5">
        <f>SUMIFS(daily_data!V:V,daily_data!$B:$B,"="&amp;demographic!$A42)</f>
        <v>67</v>
      </c>
      <c r="D42" s="5">
        <f>SUMIFS(daily_data!W:W,daily_data!$B:$B,"="&amp;demographic!$A42)</f>
        <v>103</v>
      </c>
      <c r="E42" s="5">
        <f>SUMIFS(daily_data!X:X,daily_data!$B:$B,"="&amp;demographic!$A42)</f>
        <v>18</v>
      </c>
      <c r="F42" s="6">
        <f t="shared" si="6"/>
        <v>0.35638297872340424</v>
      </c>
      <c r="G42" s="6">
        <f t="shared" si="7"/>
        <v>0.5478723404255319</v>
      </c>
      <c r="H42" s="6">
        <f t="shared" si="8"/>
        <v>9.5744680851063829E-2</v>
      </c>
      <c r="I42" s="6">
        <f ca="1">demographic!F42-_xlfn.XLOOKUP($A42,targets!$B:$B,targets!T:T)</f>
        <v>0.23638297872340425</v>
      </c>
      <c r="J42" s="6">
        <f ca="1">demographic!G42-_xlfn.XLOOKUP($A42,targets!$B:$B,targets!U:U)</f>
        <v>-0.10172765957446805</v>
      </c>
      <c r="K42" s="6">
        <f ca="1">demographic!H42-_xlfn.XLOOKUP($A42,targets!$B:$B,targets!V:V)</f>
        <v>-0.13465531914893616</v>
      </c>
    </row>
    <row r="43" spans="1:11" ht="18.75" customHeight="1" x14ac:dyDescent="0.25">
      <c r="A43" t="s">
        <v>29</v>
      </c>
      <c r="B43" s="5">
        <f>SUMIF(daily_data!B:B,"="&amp;A43,daily_data!I:I)</f>
        <v>207</v>
      </c>
      <c r="C43" s="5">
        <f>SUMIFS(daily_data!V:V,daily_data!$B:$B,"="&amp;demographic!$A43)</f>
        <v>70</v>
      </c>
      <c r="D43" s="5">
        <f>SUMIFS(daily_data!W:W,daily_data!$B:$B,"="&amp;demographic!$A43)</f>
        <v>117</v>
      </c>
      <c r="E43" s="5">
        <f>SUMIFS(daily_data!X:X,daily_data!$B:$B,"="&amp;demographic!$A43)</f>
        <v>20</v>
      </c>
      <c r="F43" s="6">
        <f t="shared" si="6"/>
        <v>0.33816425120772947</v>
      </c>
      <c r="G43" s="6">
        <f t="shared" si="7"/>
        <v>0.56521739130434778</v>
      </c>
      <c r="H43" s="6">
        <f t="shared" si="8"/>
        <v>9.6618357487922704E-2</v>
      </c>
      <c r="I43" s="6">
        <f ca="1">demographic!F43-_xlfn.XLOOKUP($A43,targets!$B:$B,targets!T:T)</f>
        <v>0.17816425120772947</v>
      </c>
      <c r="J43" s="6">
        <f ca="1">demographic!G43-_xlfn.XLOOKUP($A43,targets!$B:$B,targets!U:U)</f>
        <v>-4.4782608695652204E-2</v>
      </c>
      <c r="K43" s="6">
        <f ca="1">demographic!H43-_xlfn.XLOOKUP($A43,targets!$B:$B,targets!V:V)</f>
        <v>-0.13338164251207729</v>
      </c>
    </row>
    <row r="44" spans="1:11" ht="18.75" customHeight="1" x14ac:dyDescent="0.25">
      <c r="A44" t="s">
        <v>31</v>
      </c>
      <c r="B44" s="5">
        <f>SUMIF(daily_data!B:B,"="&amp;A44,daily_data!I:I)</f>
        <v>192</v>
      </c>
      <c r="C44" s="5">
        <f>SUMIFS(daily_data!V:V,daily_data!$B:$B,"="&amp;demographic!$A44)</f>
        <v>65</v>
      </c>
      <c r="D44" s="5">
        <f>SUMIFS(daily_data!W:W,daily_data!$B:$B,"="&amp;demographic!$A44)</f>
        <v>110</v>
      </c>
      <c r="E44" s="5">
        <f>SUMIFS(daily_data!X:X,daily_data!$B:$B,"="&amp;demographic!$A44)</f>
        <v>17</v>
      </c>
      <c r="F44" s="6">
        <f t="shared" si="6"/>
        <v>0.33854166666666669</v>
      </c>
      <c r="G44" s="6">
        <f t="shared" si="7"/>
        <v>0.57291666666666663</v>
      </c>
      <c r="H44" s="6">
        <f t="shared" si="8"/>
        <v>8.8541666666666671E-2</v>
      </c>
      <c r="I44" s="6">
        <f ca="1">demographic!F44-_xlfn.XLOOKUP($A44,targets!$B:$B,targets!T:T)</f>
        <v>9.8541666666666694E-2</v>
      </c>
      <c r="J44" s="6">
        <f ca="1">demographic!G44-_xlfn.XLOOKUP($A44,targets!$B:$B,targets!U:U)</f>
        <v>0.11291666666666661</v>
      </c>
      <c r="K44" s="6">
        <f ca="1">demographic!H44-_xlfn.XLOOKUP($A44,targets!$B:$B,targets!V:V)</f>
        <v>-0.2114583333333333</v>
      </c>
    </row>
    <row r="45" spans="1:11" ht="18.75" customHeight="1" x14ac:dyDescent="0.25">
      <c r="A45" t="s">
        <v>33</v>
      </c>
      <c r="B45" s="5">
        <f>SUMIF(daily_data!B:B,"="&amp;A45,daily_data!I:I)</f>
        <v>198</v>
      </c>
      <c r="C45" s="5">
        <f>SUMIFS(daily_data!V:V,daily_data!$B:$B,"="&amp;demographic!$A45)</f>
        <v>68</v>
      </c>
      <c r="D45" s="5">
        <f>SUMIFS(daily_data!W:W,daily_data!$B:$B,"="&amp;demographic!$A45)</f>
        <v>111</v>
      </c>
      <c r="E45" s="5">
        <f>SUMIFS(daily_data!X:X,daily_data!$B:$B,"="&amp;demographic!$A45)</f>
        <v>19</v>
      </c>
      <c r="F45" s="6">
        <f t="shared" si="6"/>
        <v>0.34343434343434343</v>
      </c>
      <c r="G45" s="6">
        <f t="shared" si="7"/>
        <v>0.56060606060606055</v>
      </c>
      <c r="H45" s="6">
        <f t="shared" si="8"/>
        <v>9.5959595959595953E-2</v>
      </c>
      <c r="I45" s="6">
        <f ca="1">demographic!F45-_xlfn.XLOOKUP($A45,targets!$B:$B,targets!T:T)</f>
        <v>-2.656565656565657E-2</v>
      </c>
      <c r="J45" s="6">
        <f ca="1">demographic!G45-_xlfn.XLOOKUP($A45,targets!$B:$B,targets!U:U)</f>
        <v>0.13060606060606056</v>
      </c>
      <c r="K45" s="6">
        <f ca="1">demographic!H45-_xlfn.XLOOKUP($A45,targets!$B:$B,targets!V:V)</f>
        <v>-0.10404040404040406</v>
      </c>
    </row>
    <row r="46" spans="1:11" ht="18.75" customHeight="1" x14ac:dyDescent="0.25">
      <c r="A46" t="s">
        <v>35</v>
      </c>
      <c r="B46" s="5">
        <f>SUMIF(daily_data!B:B,"="&amp;A46,daily_data!I:I)</f>
        <v>227</v>
      </c>
      <c r="C46" s="5">
        <f>SUMIFS(daily_data!V:V,daily_data!$B:$B,"="&amp;demographic!$A46)</f>
        <v>78</v>
      </c>
      <c r="D46" s="5">
        <f>SUMIFS(daily_data!W:W,daily_data!$B:$B,"="&amp;demographic!$A46)</f>
        <v>128</v>
      </c>
      <c r="E46" s="5">
        <f>SUMIFS(daily_data!X:X,daily_data!$B:$B,"="&amp;demographic!$A46)</f>
        <v>21</v>
      </c>
      <c r="F46" s="6">
        <f t="shared" si="6"/>
        <v>0.34361233480176212</v>
      </c>
      <c r="G46" s="6">
        <f t="shared" si="7"/>
        <v>0.56387665198237891</v>
      </c>
      <c r="H46" s="6">
        <f t="shared" si="8"/>
        <v>9.2511013215859028E-2</v>
      </c>
      <c r="I46" s="6">
        <f ca="1">demographic!F46-_xlfn.XLOOKUP($A46,targets!$B:$B,targets!T:T)</f>
        <v>6.3612334801762094E-2</v>
      </c>
      <c r="J46" s="6">
        <f ca="1">demographic!G46-_xlfn.XLOOKUP($A46,targets!$B:$B,targets!U:U)</f>
        <v>0.13387665198237891</v>
      </c>
      <c r="K46" s="6">
        <f ca="1">demographic!H46-_xlfn.XLOOKUP($A46,targets!$B:$B,targets!V:V)</f>
        <v>-0.19748898678414095</v>
      </c>
    </row>
    <row r="47" spans="1:11" ht="18.75" customHeight="1" x14ac:dyDescent="0.25">
      <c r="A47" t="s">
        <v>37</v>
      </c>
      <c r="B47" s="5">
        <f>SUMIF(daily_data!B:B,"="&amp;A47,daily_data!I:I)</f>
        <v>196</v>
      </c>
      <c r="C47" s="5">
        <f>SUMIFS(daily_data!V:V,daily_data!$B:$B,"="&amp;demographic!$A47)</f>
        <v>69</v>
      </c>
      <c r="D47" s="5">
        <f>SUMIFS(daily_data!W:W,daily_data!$B:$B,"="&amp;demographic!$A47)</f>
        <v>115</v>
      </c>
      <c r="E47" s="5">
        <f>SUMIFS(daily_data!X:X,daily_data!$B:$B,"="&amp;demographic!$A47)</f>
        <v>12</v>
      </c>
      <c r="F47" s="6">
        <f t="shared" si="6"/>
        <v>0.35204081632653061</v>
      </c>
      <c r="G47" s="6">
        <f t="shared" si="7"/>
        <v>0.58673469387755106</v>
      </c>
      <c r="H47" s="6">
        <f t="shared" si="8"/>
        <v>6.1224489795918366E-2</v>
      </c>
      <c r="I47" s="6">
        <f ca="1">demographic!F47-_xlfn.XLOOKUP($A47,targets!$B:$B,targets!T:T)</f>
        <v>5.2040816326530626E-2</v>
      </c>
      <c r="J47" s="6">
        <f ca="1">demographic!G47-_xlfn.XLOOKUP($A47,targets!$B:$B,targets!U:U)</f>
        <v>9.673469387755107E-2</v>
      </c>
      <c r="K47" s="6">
        <f ca="1">demographic!H47-_xlfn.XLOOKUP($A47,targets!$B:$B,targets!V:V)</f>
        <v>-0.14877551020408164</v>
      </c>
    </row>
    <row r="48" spans="1:11" ht="18.75" customHeight="1" x14ac:dyDescent="0.25">
      <c r="A48" t="s">
        <v>39</v>
      </c>
      <c r="B48" s="5">
        <f>SUMIF(daily_data!B:B,"="&amp;A48,daily_data!I:I)</f>
        <v>0</v>
      </c>
      <c r="C48" s="5">
        <f>SUMIFS(daily_data!V:V,daily_data!$B:$B,"="&amp;demographic!$A48)</f>
        <v>0</v>
      </c>
      <c r="D48" s="5">
        <f>SUMIFS(daily_data!W:W,daily_data!$B:$B,"="&amp;demographic!$A48)</f>
        <v>0</v>
      </c>
      <c r="E48" s="5">
        <f>SUMIFS(daily_data!X:X,daily_data!$B:$B,"="&amp;demographic!$A48)</f>
        <v>0</v>
      </c>
      <c r="F48" s="6" t="e">
        <f t="shared" si="6"/>
        <v>#DIV/0!</v>
      </c>
      <c r="G48" s="6" t="e">
        <f t="shared" si="7"/>
        <v>#DIV/0!</v>
      </c>
      <c r="H48" s="6" t="e">
        <f t="shared" si="8"/>
        <v>#DIV/0!</v>
      </c>
      <c r="I48" s="6" t="e">
        <f ca="1">demographic!F48-_xlfn.XLOOKUP($A48,targets!$B:$B,targets!T:T)</f>
        <v>#DIV/0!</v>
      </c>
      <c r="J48" s="6" t="e">
        <f ca="1">demographic!G48-_xlfn.XLOOKUP($A48,targets!$B:$B,targets!U:U)</f>
        <v>#DIV/0!</v>
      </c>
      <c r="K48" s="6" t="e">
        <f ca="1">demographic!H48-_xlfn.XLOOKUP($A48,targets!$B:$B,targets!V:V)</f>
        <v>#DIV/0!</v>
      </c>
    </row>
    <row r="49" spans="1:11" ht="18.75" customHeight="1" x14ac:dyDescent="0.25">
      <c r="A49" t="s">
        <v>41</v>
      </c>
      <c r="B49" s="5">
        <f>SUMIF(daily_data!B:B,"="&amp;A49,daily_data!I:I)</f>
        <v>231</v>
      </c>
      <c r="C49" s="5">
        <f>SUMIFS(daily_data!V:V,daily_data!$B:$B,"="&amp;demographic!$A49)</f>
        <v>78</v>
      </c>
      <c r="D49" s="5">
        <f>SUMIFS(daily_data!W:W,daily_data!$B:$B,"="&amp;demographic!$A49)</f>
        <v>133</v>
      </c>
      <c r="E49" s="5">
        <f>SUMIFS(daily_data!X:X,daily_data!$B:$B,"="&amp;demographic!$A49)</f>
        <v>20</v>
      </c>
      <c r="F49" s="6">
        <f t="shared" si="6"/>
        <v>0.33766233766233766</v>
      </c>
      <c r="G49" s="6">
        <f t="shared" si="7"/>
        <v>0.5757575757575758</v>
      </c>
      <c r="H49" s="6">
        <f t="shared" si="8"/>
        <v>8.6580086580086577E-2</v>
      </c>
      <c r="I49" s="6">
        <f ca="1">demographic!F49-_xlfn.XLOOKUP($A49,targets!$B:$B,targets!T:T)</f>
        <v>1.7662337662337657E-2</v>
      </c>
      <c r="J49" s="6">
        <f ca="1">demographic!G49-_xlfn.XLOOKUP($A49,targets!$B:$B,targets!U:U)</f>
        <v>0.16575757575757583</v>
      </c>
      <c r="K49" s="6">
        <f ca="1">demographic!H49-_xlfn.XLOOKUP($A49,targets!$B:$B,targets!V:V)</f>
        <v>-0.18341991341991343</v>
      </c>
    </row>
    <row r="50" spans="1:11" ht="18.75" customHeight="1" x14ac:dyDescent="0.25">
      <c r="A50" t="s">
        <v>43</v>
      </c>
      <c r="B50" s="5">
        <f>SUMIF(daily_data!B:B,"="&amp;A50,daily_data!I:I)</f>
        <v>175</v>
      </c>
      <c r="C50" s="5">
        <f>SUMIFS(daily_data!V:V,daily_data!$B:$B,"="&amp;demographic!$A50)</f>
        <v>62</v>
      </c>
      <c r="D50" s="5">
        <f>SUMIFS(daily_data!W:W,daily_data!$B:$B,"="&amp;demographic!$A50)</f>
        <v>98</v>
      </c>
      <c r="E50" s="5">
        <f>SUMIFS(daily_data!X:X,daily_data!$B:$B,"="&amp;demographic!$A50)</f>
        <v>15</v>
      </c>
      <c r="F50" s="6">
        <f t="shared" si="6"/>
        <v>0.35428571428571426</v>
      </c>
      <c r="G50" s="6">
        <f t="shared" si="7"/>
        <v>0.56000000000000005</v>
      </c>
      <c r="H50" s="6">
        <f t="shared" si="8"/>
        <v>8.5714285714285715E-2</v>
      </c>
      <c r="I50" s="6">
        <f ca="1">demographic!F50-_xlfn.XLOOKUP($A50,targets!$B:$B,targets!T:T)</f>
        <v>-1.5714285714285736E-2</v>
      </c>
      <c r="J50" s="6">
        <f ca="1">demographic!G50-_xlfn.XLOOKUP($A50,targets!$B:$B,targets!U:U)</f>
        <v>0.14000000000000007</v>
      </c>
      <c r="K50" s="6">
        <f ca="1">demographic!H50-_xlfn.XLOOKUP($A50,targets!$B:$B,targets!V:V)</f>
        <v>-0.12428571428571428</v>
      </c>
    </row>
    <row r="51" spans="1:11" ht="18.75" customHeight="1" x14ac:dyDescent="0.25">
      <c r="A51" t="s">
        <v>45</v>
      </c>
      <c r="B51" s="5">
        <f>SUMIF(daily_data!B:B,"="&amp;A51,daily_data!I:I)</f>
        <v>179</v>
      </c>
      <c r="C51" s="5">
        <f>SUMIFS(daily_data!V:V,daily_data!$B:$B,"="&amp;demographic!$A51)</f>
        <v>67</v>
      </c>
      <c r="D51" s="5">
        <f>SUMIFS(daily_data!W:W,daily_data!$B:$B,"="&amp;demographic!$A51)</f>
        <v>93</v>
      </c>
      <c r="E51" s="5">
        <f>SUMIFS(daily_data!X:X,daily_data!$B:$B,"="&amp;demographic!$A51)</f>
        <v>19</v>
      </c>
      <c r="F51" s="6">
        <f t="shared" si="6"/>
        <v>0.37430167597765363</v>
      </c>
      <c r="G51" s="6">
        <f t="shared" si="7"/>
        <v>0.51955307262569828</v>
      </c>
      <c r="H51" s="6">
        <f t="shared" si="8"/>
        <v>0.10614525139664804</v>
      </c>
      <c r="I51" s="6">
        <f ca="1">demographic!F51-_xlfn.XLOOKUP($A51,targets!$B:$B,targets!T:T)</f>
        <v>5.4301675977653618E-2</v>
      </c>
      <c r="J51" s="6">
        <f ca="1">demographic!G51-_xlfn.XLOOKUP($A51,targets!$B:$B,targets!U:U)</f>
        <v>1.9553072625698276E-2</v>
      </c>
      <c r="K51" s="6">
        <f ca="1">demographic!H51-_xlfn.XLOOKUP($A51,targets!$B:$B,targets!V:V)</f>
        <v>-7.385474860335195E-2</v>
      </c>
    </row>
    <row r="52" spans="1:11" ht="18.75" customHeight="1" x14ac:dyDescent="0.25">
      <c r="A52" t="s">
        <v>47</v>
      </c>
      <c r="B52" s="5">
        <f>SUMIF(daily_data!B:B,"="&amp;A52,daily_data!I:I)</f>
        <v>179</v>
      </c>
      <c r="C52" s="5">
        <f>SUMIFS(daily_data!V:V,daily_data!$B:$B,"="&amp;demographic!$A52)</f>
        <v>59</v>
      </c>
      <c r="D52" s="5">
        <f>SUMIFS(daily_data!W:W,daily_data!$B:$B,"="&amp;demographic!$A52)</f>
        <v>104</v>
      </c>
      <c r="E52" s="5">
        <f>SUMIFS(daily_data!X:X,daily_data!$B:$B,"="&amp;demographic!$A52)</f>
        <v>16</v>
      </c>
      <c r="F52" s="6">
        <f t="shared" si="6"/>
        <v>0.32960893854748602</v>
      </c>
      <c r="G52" s="6">
        <f t="shared" si="7"/>
        <v>0.58100558659217882</v>
      </c>
      <c r="H52" s="6">
        <f t="shared" si="8"/>
        <v>8.9385474860335198E-2</v>
      </c>
      <c r="I52" s="6">
        <f ca="1">demographic!F52-_xlfn.XLOOKUP($A52,targets!$B:$B,targets!T:T)</f>
        <v>0.21960893854748603</v>
      </c>
      <c r="J52" s="6">
        <f ca="1">demographic!G52-_xlfn.XLOOKUP($A52,targets!$B:$B,targets!U:U)</f>
        <v>-0.13899441340782115</v>
      </c>
      <c r="K52" s="6">
        <f ca="1">demographic!H52-_xlfn.XLOOKUP($A52,targets!$B:$B,targets!V:V)</f>
        <v>-8.0614525139664814E-2</v>
      </c>
    </row>
    <row r="53" spans="1:11" ht="18.75" customHeight="1" x14ac:dyDescent="0.25">
      <c r="A53" s="12" t="s">
        <v>53</v>
      </c>
      <c r="B53" s="13">
        <f>SUM(B40:B52)</f>
        <v>2377</v>
      </c>
      <c r="I53" s="6"/>
      <c r="J53" s="6"/>
      <c r="K53" s="6"/>
    </row>
  </sheetData>
  <mergeCells count="9">
    <mergeCell ref="C38:E38"/>
    <mergeCell ref="F38:H38"/>
    <mergeCell ref="I38:K38"/>
    <mergeCell ref="C1:F1"/>
    <mergeCell ref="G1:J1"/>
    <mergeCell ref="K1:N1"/>
    <mergeCell ref="C20:D20"/>
    <mergeCell ref="E20:F20"/>
    <mergeCell ref="G20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14"/>
  <sheetViews>
    <sheetView workbookViewId="0">
      <selection activeCell="F18" sqref="F18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6.5703125" style="1" bestFit="1" customWidth="1"/>
    <col min="4" max="4" width="16.140625" bestFit="1" customWidth="1"/>
    <col min="5" max="8" width="13.5703125" style="1" bestFit="1" customWidth="1"/>
    <col min="9" max="12" width="13.5703125" style="2" bestFit="1" customWidth="1"/>
    <col min="13" max="14" width="13.5703125" style="3" bestFit="1" customWidth="1"/>
    <col min="15" max="16" width="13.5703125" style="2" bestFit="1" customWidth="1"/>
    <col min="17" max="19" width="13.5703125" style="1" bestFit="1" customWidth="1"/>
    <col min="20" max="22" width="13.5703125" style="4" bestFit="1" customWidth="1"/>
  </cols>
  <sheetData>
    <row r="1" spans="1:22" ht="18.75" customHeight="1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</row>
    <row r="2" spans="1:22" ht="18.75" customHeight="1" x14ac:dyDescent="0.25">
      <c r="A2" t="s">
        <v>22</v>
      </c>
      <c r="B2" t="s">
        <v>23</v>
      </c>
      <c r="C2" s="5">
        <v>1000</v>
      </c>
      <c r="D2">
        <f>C2*10</f>
        <v>10000</v>
      </c>
      <c r="E2" s="5">
        <f t="shared" ref="E2:E14" ca="1" si="0">ROUND((RANDBETWEEN(25,35)/100)*C2,0)</f>
        <v>320</v>
      </c>
      <c r="F2" s="5">
        <f t="shared" ref="F2:F14" ca="1" si="1">C2-E2-G2-H2</f>
        <v>440</v>
      </c>
      <c r="G2" s="5">
        <f t="shared" ref="G2:G14" ca="1" si="2">ROUND((RANDBETWEEN(15,20)/100)*C2,0)</f>
        <v>170</v>
      </c>
      <c r="H2" s="5">
        <f t="shared" ref="H2:H14" ca="1" si="3">ROUND((RANDBETWEEN(5,10)/100)*C2,0)</f>
        <v>70</v>
      </c>
      <c r="I2" s="6">
        <f t="shared" ref="I2:I14" ca="1" si="4">E2/$C2</f>
        <v>0.32</v>
      </c>
      <c r="J2" s="6">
        <f t="shared" ref="J2:J14" ca="1" si="5">F2/$C2</f>
        <v>0.44</v>
      </c>
      <c r="K2" s="6">
        <f t="shared" ref="K2:K14" ca="1" si="6">G2/$C2</f>
        <v>0.17</v>
      </c>
      <c r="L2" s="6">
        <f t="shared" ref="L2:L14" ca="1" si="7">H2/$C2</f>
        <v>7.0000000000000007E-2</v>
      </c>
      <c r="M2" s="7">
        <f t="shared" ref="M2:M14" ca="1" si="8">ROUND((RANDBETWEEN(20,60)/100)*C2,0)</f>
        <v>240</v>
      </c>
      <c r="N2" s="7">
        <f t="shared" ref="N2:N14" ca="1" si="9">C2-M2</f>
        <v>760</v>
      </c>
      <c r="O2" s="6">
        <f t="shared" ref="O2:O14" ca="1" si="10">M2/C2</f>
        <v>0.24</v>
      </c>
      <c r="P2" s="6">
        <f t="shared" ref="P2:P14" ca="1" si="11">N2/C2</f>
        <v>0.76</v>
      </c>
      <c r="Q2" s="5">
        <f t="shared" ref="Q2:Q14" ca="1" si="12">ROUND((RANDBETWEEN(10,40)/100)*C2,0)</f>
        <v>290</v>
      </c>
      <c r="R2" s="5">
        <f t="shared" ref="R2:R14" ca="1" si="13">C2-Q2-S2</f>
        <v>540</v>
      </c>
      <c r="S2" s="5">
        <f t="shared" ref="S2:S14" ca="1" si="14">ROUND((RANDBETWEEN(15,30)/100)*C2,0)</f>
        <v>170</v>
      </c>
      <c r="T2" s="8">
        <f t="shared" ref="T2:T14" ca="1" si="15">Q2/C2</f>
        <v>0.28999999999999998</v>
      </c>
      <c r="U2" s="8">
        <f t="shared" ref="U2:U14" ca="1" si="16">R2/C2</f>
        <v>0.54</v>
      </c>
      <c r="V2" s="8">
        <f t="shared" ref="V2:V14" ca="1" si="17">S2/C2</f>
        <v>0.17</v>
      </c>
    </row>
    <row r="3" spans="1:22" ht="18.75" customHeight="1" x14ac:dyDescent="0.25">
      <c r="A3" t="s">
        <v>24</v>
      </c>
      <c r="B3" t="s">
        <v>25</v>
      </c>
      <c r="C3" s="5">
        <v>1000</v>
      </c>
      <c r="D3">
        <f t="shared" ref="D3:D14" si="18">C3*10</f>
        <v>10000</v>
      </c>
      <c r="E3" s="5">
        <f t="shared" ca="1" si="0"/>
        <v>280</v>
      </c>
      <c r="F3" s="5">
        <f t="shared" ca="1" si="1"/>
        <v>500</v>
      </c>
      <c r="G3" s="5">
        <f t="shared" ca="1" si="2"/>
        <v>160</v>
      </c>
      <c r="H3" s="5">
        <f t="shared" ca="1" si="3"/>
        <v>60</v>
      </c>
      <c r="I3" s="6">
        <f t="shared" ca="1" si="4"/>
        <v>0.28000000000000003</v>
      </c>
      <c r="J3" s="6">
        <f t="shared" ca="1" si="5"/>
        <v>0.5</v>
      </c>
      <c r="K3" s="6">
        <f t="shared" ca="1" si="6"/>
        <v>0.16</v>
      </c>
      <c r="L3" s="6">
        <f t="shared" ca="1" si="7"/>
        <v>0.06</v>
      </c>
      <c r="M3" s="7">
        <f t="shared" ca="1" si="8"/>
        <v>260</v>
      </c>
      <c r="N3" s="7">
        <f t="shared" ca="1" si="9"/>
        <v>740</v>
      </c>
      <c r="O3" s="6">
        <f t="shared" ca="1" si="10"/>
        <v>0.26</v>
      </c>
      <c r="P3" s="6">
        <f t="shared" ca="1" si="11"/>
        <v>0.74</v>
      </c>
      <c r="Q3" s="5">
        <f t="shared" ca="1" si="12"/>
        <v>260</v>
      </c>
      <c r="R3" s="5">
        <f t="shared" ca="1" si="13"/>
        <v>500</v>
      </c>
      <c r="S3" s="5">
        <f t="shared" ca="1" si="14"/>
        <v>240</v>
      </c>
      <c r="T3" s="8">
        <f t="shared" ca="1" si="15"/>
        <v>0.26</v>
      </c>
      <c r="U3" s="8">
        <f t="shared" ca="1" si="16"/>
        <v>0.5</v>
      </c>
      <c r="V3" s="8">
        <f t="shared" ca="1" si="17"/>
        <v>0.24</v>
      </c>
    </row>
    <row r="4" spans="1:22" ht="18.75" customHeight="1" x14ac:dyDescent="0.25">
      <c r="A4" t="s">
        <v>26</v>
      </c>
      <c r="B4" t="s">
        <v>27</v>
      </c>
      <c r="C4" s="5">
        <v>1250</v>
      </c>
      <c r="D4">
        <f t="shared" si="18"/>
        <v>12500</v>
      </c>
      <c r="E4" s="5">
        <f t="shared" ca="1" si="0"/>
        <v>325</v>
      </c>
      <c r="F4" s="5">
        <f t="shared" ca="1" si="1"/>
        <v>637</v>
      </c>
      <c r="G4" s="5">
        <f t="shared" ca="1" si="2"/>
        <v>213</v>
      </c>
      <c r="H4" s="5">
        <f t="shared" ca="1" si="3"/>
        <v>75</v>
      </c>
      <c r="I4" s="6">
        <f t="shared" ca="1" si="4"/>
        <v>0.26</v>
      </c>
      <c r="J4" s="6">
        <f t="shared" ca="1" si="5"/>
        <v>0.50960000000000005</v>
      </c>
      <c r="K4" s="6">
        <f t="shared" ca="1" si="6"/>
        <v>0.1704</v>
      </c>
      <c r="L4" s="6">
        <f t="shared" ca="1" si="7"/>
        <v>0.06</v>
      </c>
      <c r="M4" s="7">
        <f t="shared" ca="1" si="8"/>
        <v>488</v>
      </c>
      <c r="N4" s="7">
        <f t="shared" ca="1" si="9"/>
        <v>762</v>
      </c>
      <c r="O4" s="6">
        <f t="shared" ca="1" si="10"/>
        <v>0.39040000000000002</v>
      </c>
      <c r="P4" s="6">
        <f t="shared" ca="1" si="11"/>
        <v>0.60960000000000003</v>
      </c>
      <c r="Q4" s="5">
        <f t="shared" ca="1" si="12"/>
        <v>150</v>
      </c>
      <c r="R4" s="5">
        <f t="shared" ca="1" si="13"/>
        <v>812</v>
      </c>
      <c r="S4" s="5">
        <f t="shared" ca="1" si="14"/>
        <v>288</v>
      </c>
      <c r="T4" s="8">
        <f t="shared" ca="1" si="15"/>
        <v>0.12</v>
      </c>
      <c r="U4" s="8">
        <f t="shared" ca="1" si="16"/>
        <v>0.64959999999999996</v>
      </c>
      <c r="V4" s="8">
        <f t="shared" ca="1" si="17"/>
        <v>0.23039999999999999</v>
      </c>
    </row>
    <row r="5" spans="1:22" ht="18.75" customHeight="1" x14ac:dyDescent="0.25">
      <c r="A5" t="s">
        <v>28</v>
      </c>
      <c r="B5" t="s">
        <v>29</v>
      </c>
      <c r="C5" s="5">
        <v>1000</v>
      </c>
      <c r="D5">
        <f t="shared" si="18"/>
        <v>10000</v>
      </c>
      <c r="E5" s="5">
        <f t="shared" ca="1" si="0"/>
        <v>340</v>
      </c>
      <c r="F5" s="5">
        <f t="shared" ca="1" si="1"/>
        <v>420</v>
      </c>
      <c r="G5" s="5">
        <f t="shared" ca="1" si="2"/>
        <v>150</v>
      </c>
      <c r="H5" s="5">
        <f t="shared" ca="1" si="3"/>
        <v>90</v>
      </c>
      <c r="I5" s="6">
        <f t="shared" ca="1" si="4"/>
        <v>0.34</v>
      </c>
      <c r="J5" s="6">
        <f t="shared" ca="1" si="5"/>
        <v>0.42</v>
      </c>
      <c r="K5" s="6">
        <f t="shared" ca="1" si="6"/>
        <v>0.15</v>
      </c>
      <c r="L5" s="6">
        <f t="shared" ca="1" si="7"/>
        <v>0.09</v>
      </c>
      <c r="M5" s="7">
        <f t="shared" ca="1" si="8"/>
        <v>450</v>
      </c>
      <c r="N5" s="7">
        <f t="shared" ca="1" si="9"/>
        <v>550</v>
      </c>
      <c r="O5" s="6">
        <f t="shared" ca="1" si="10"/>
        <v>0.45</v>
      </c>
      <c r="P5" s="6">
        <f t="shared" ca="1" si="11"/>
        <v>0.55000000000000004</v>
      </c>
      <c r="Q5" s="5">
        <f t="shared" ca="1" si="12"/>
        <v>160</v>
      </c>
      <c r="R5" s="5">
        <f t="shared" ca="1" si="13"/>
        <v>610</v>
      </c>
      <c r="S5" s="5">
        <f t="shared" ca="1" si="14"/>
        <v>230</v>
      </c>
      <c r="T5" s="8">
        <f t="shared" ca="1" si="15"/>
        <v>0.16</v>
      </c>
      <c r="U5" s="8">
        <f t="shared" ca="1" si="16"/>
        <v>0.61</v>
      </c>
      <c r="V5" s="8">
        <f t="shared" ca="1" si="17"/>
        <v>0.23</v>
      </c>
    </row>
    <row r="6" spans="1:22" ht="18.75" customHeight="1" x14ac:dyDescent="0.25">
      <c r="A6" t="s">
        <v>30</v>
      </c>
      <c r="B6" t="s">
        <v>31</v>
      </c>
      <c r="C6" s="5">
        <v>1200</v>
      </c>
      <c r="D6">
        <f t="shared" si="18"/>
        <v>12000</v>
      </c>
      <c r="E6" s="5">
        <f t="shared" ca="1" si="0"/>
        <v>372</v>
      </c>
      <c r="F6" s="5">
        <f t="shared" ca="1" si="1"/>
        <v>552</v>
      </c>
      <c r="G6" s="5">
        <f t="shared" ca="1" si="2"/>
        <v>204</v>
      </c>
      <c r="H6" s="5">
        <f t="shared" ca="1" si="3"/>
        <v>72</v>
      </c>
      <c r="I6" s="6">
        <f t="shared" ca="1" si="4"/>
        <v>0.31</v>
      </c>
      <c r="J6" s="6">
        <f t="shared" ca="1" si="5"/>
        <v>0.46</v>
      </c>
      <c r="K6" s="6">
        <f t="shared" ca="1" si="6"/>
        <v>0.17</v>
      </c>
      <c r="L6" s="6">
        <f t="shared" ca="1" si="7"/>
        <v>0.06</v>
      </c>
      <c r="M6" s="7">
        <f t="shared" ca="1" si="8"/>
        <v>468</v>
      </c>
      <c r="N6" s="7">
        <f t="shared" ca="1" si="9"/>
        <v>732</v>
      </c>
      <c r="O6" s="6">
        <f t="shared" ca="1" si="10"/>
        <v>0.39</v>
      </c>
      <c r="P6" s="6">
        <f t="shared" ca="1" si="11"/>
        <v>0.61</v>
      </c>
      <c r="Q6" s="5">
        <f t="shared" ca="1" si="12"/>
        <v>288</v>
      </c>
      <c r="R6" s="5">
        <f t="shared" ca="1" si="13"/>
        <v>552</v>
      </c>
      <c r="S6" s="5">
        <f t="shared" ca="1" si="14"/>
        <v>360</v>
      </c>
      <c r="T6" s="8">
        <f t="shared" ca="1" si="15"/>
        <v>0.24</v>
      </c>
      <c r="U6" s="8">
        <f t="shared" ca="1" si="16"/>
        <v>0.46</v>
      </c>
      <c r="V6" s="8">
        <f t="shared" ca="1" si="17"/>
        <v>0.3</v>
      </c>
    </row>
    <row r="7" spans="1:22" ht="18.75" customHeight="1" x14ac:dyDescent="0.25">
      <c r="A7" t="s">
        <v>32</v>
      </c>
      <c r="B7" t="s">
        <v>33</v>
      </c>
      <c r="C7" s="5">
        <v>1000</v>
      </c>
      <c r="D7">
        <f t="shared" si="18"/>
        <v>10000</v>
      </c>
      <c r="E7" s="5">
        <f t="shared" ca="1" si="0"/>
        <v>280</v>
      </c>
      <c r="F7" s="5">
        <f t="shared" ca="1" si="1"/>
        <v>470</v>
      </c>
      <c r="G7" s="5">
        <f t="shared" ca="1" si="2"/>
        <v>150</v>
      </c>
      <c r="H7" s="5">
        <f t="shared" ca="1" si="3"/>
        <v>100</v>
      </c>
      <c r="I7" s="6">
        <f t="shared" ca="1" si="4"/>
        <v>0.28000000000000003</v>
      </c>
      <c r="J7" s="6">
        <f t="shared" ca="1" si="5"/>
        <v>0.47</v>
      </c>
      <c r="K7" s="6">
        <f t="shared" ca="1" si="6"/>
        <v>0.15</v>
      </c>
      <c r="L7" s="6">
        <f t="shared" ca="1" si="7"/>
        <v>0.1</v>
      </c>
      <c r="M7" s="7">
        <f t="shared" ca="1" si="8"/>
        <v>300</v>
      </c>
      <c r="N7" s="7">
        <f t="shared" ca="1" si="9"/>
        <v>700</v>
      </c>
      <c r="O7" s="6">
        <f t="shared" ca="1" si="10"/>
        <v>0.3</v>
      </c>
      <c r="P7" s="6">
        <f t="shared" ca="1" si="11"/>
        <v>0.7</v>
      </c>
      <c r="Q7" s="5">
        <f t="shared" ca="1" si="12"/>
        <v>370</v>
      </c>
      <c r="R7" s="5">
        <f t="shared" ca="1" si="13"/>
        <v>430</v>
      </c>
      <c r="S7" s="5">
        <f t="shared" ca="1" si="14"/>
        <v>200</v>
      </c>
      <c r="T7" s="8">
        <f t="shared" ca="1" si="15"/>
        <v>0.37</v>
      </c>
      <c r="U7" s="8">
        <f t="shared" ca="1" si="16"/>
        <v>0.43</v>
      </c>
      <c r="V7" s="8">
        <f t="shared" ca="1" si="17"/>
        <v>0.2</v>
      </c>
    </row>
    <row r="8" spans="1:22" ht="18.75" customHeight="1" x14ac:dyDescent="0.25">
      <c r="A8" t="s">
        <v>34</v>
      </c>
      <c r="B8" t="s">
        <v>35</v>
      </c>
      <c r="C8" s="5">
        <v>1000</v>
      </c>
      <c r="D8">
        <f t="shared" si="18"/>
        <v>10000</v>
      </c>
      <c r="E8" s="5">
        <f t="shared" ca="1" si="0"/>
        <v>260</v>
      </c>
      <c r="F8" s="5">
        <f t="shared" ca="1" si="1"/>
        <v>490</v>
      </c>
      <c r="G8" s="5">
        <f t="shared" ca="1" si="2"/>
        <v>150</v>
      </c>
      <c r="H8" s="5">
        <f t="shared" ca="1" si="3"/>
        <v>100</v>
      </c>
      <c r="I8" s="6">
        <f t="shared" ca="1" si="4"/>
        <v>0.26</v>
      </c>
      <c r="J8" s="6">
        <f t="shared" ca="1" si="5"/>
        <v>0.49</v>
      </c>
      <c r="K8" s="6">
        <f t="shared" ca="1" si="6"/>
        <v>0.15</v>
      </c>
      <c r="L8" s="6">
        <f t="shared" ca="1" si="7"/>
        <v>0.1</v>
      </c>
      <c r="M8" s="7">
        <f t="shared" ca="1" si="8"/>
        <v>280</v>
      </c>
      <c r="N8" s="7">
        <f t="shared" ca="1" si="9"/>
        <v>720</v>
      </c>
      <c r="O8" s="6">
        <f t="shared" ca="1" si="10"/>
        <v>0.28000000000000003</v>
      </c>
      <c r="P8" s="6">
        <f t="shared" ca="1" si="11"/>
        <v>0.72</v>
      </c>
      <c r="Q8" s="5">
        <f t="shared" ca="1" si="12"/>
        <v>280</v>
      </c>
      <c r="R8" s="5">
        <f t="shared" ca="1" si="13"/>
        <v>430</v>
      </c>
      <c r="S8" s="5">
        <f t="shared" ca="1" si="14"/>
        <v>290</v>
      </c>
      <c r="T8" s="8">
        <f t="shared" ca="1" si="15"/>
        <v>0.28000000000000003</v>
      </c>
      <c r="U8" s="8">
        <f t="shared" ca="1" si="16"/>
        <v>0.43</v>
      </c>
      <c r="V8" s="8">
        <f t="shared" ca="1" si="17"/>
        <v>0.28999999999999998</v>
      </c>
    </row>
    <row r="9" spans="1:22" ht="18.75" customHeight="1" x14ac:dyDescent="0.25">
      <c r="A9" t="s">
        <v>36</v>
      </c>
      <c r="B9" t="s">
        <v>37</v>
      </c>
      <c r="C9" s="5">
        <v>1000</v>
      </c>
      <c r="D9">
        <f t="shared" si="18"/>
        <v>10000</v>
      </c>
      <c r="E9" s="5">
        <f t="shared" ca="1" si="0"/>
        <v>340</v>
      </c>
      <c r="F9" s="5">
        <f t="shared" ca="1" si="1"/>
        <v>400</v>
      </c>
      <c r="G9" s="5">
        <f t="shared" ca="1" si="2"/>
        <v>200</v>
      </c>
      <c r="H9" s="5">
        <f t="shared" ca="1" si="3"/>
        <v>60</v>
      </c>
      <c r="I9" s="6">
        <f t="shared" ca="1" si="4"/>
        <v>0.34</v>
      </c>
      <c r="J9" s="6">
        <f t="shared" ca="1" si="5"/>
        <v>0.4</v>
      </c>
      <c r="K9" s="6">
        <f t="shared" ca="1" si="6"/>
        <v>0.2</v>
      </c>
      <c r="L9" s="6">
        <f t="shared" ca="1" si="7"/>
        <v>0.06</v>
      </c>
      <c r="M9" s="7">
        <f t="shared" ca="1" si="8"/>
        <v>200</v>
      </c>
      <c r="N9" s="7">
        <f t="shared" ca="1" si="9"/>
        <v>800</v>
      </c>
      <c r="O9" s="6">
        <f t="shared" ca="1" si="10"/>
        <v>0.2</v>
      </c>
      <c r="P9" s="6">
        <f t="shared" ca="1" si="11"/>
        <v>0.8</v>
      </c>
      <c r="Q9" s="5">
        <f t="shared" ca="1" si="12"/>
        <v>300</v>
      </c>
      <c r="R9" s="5">
        <f t="shared" ca="1" si="13"/>
        <v>490</v>
      </c>
      <c r="S9" s="5">
        <f t="shared" ca="1" si="14"/>
        <v>210</v>
      </c>
      <c r="T9" s="8">
        <f t="shared" ca="1" si="15"/>
        <v>0.3</v>
      </c>
      <c r="U9" s="8">
        <f t="shared" ca="1" si="16"/>
        <v>0.49</v>
      </c>
      <c r="V9" s="8">
        <f t="shared" ca="1" si="17"/>
        <v>0.21</v>
      </c>
    </row>
    <row r="10" spans="1:22" ht="18.75" customHeight="1" x14ac:dyDescent="0.25">
      <c r="A10" t="s">
        <v>38</v>
      </c>
      <c r="B10" t="s">
        <v>39</v>
      </c>
      <c r="C10" s="5">
        <v>1000</v>
      </c>
      <c r="D10">
        <f t="shared" si="18"/>
        <v>10000</v>
      </c>
      <c r="E10" s="5">
        <f t="shared" ca="1" si="0"/>
        <v>260</v>
      </c>
      <c r="F10" s="5">
        <f t="shared" ca="1" si="1"/>
        <v>490</v>
      </c>
      <c r="G10" s="5">
        <f t="shared" ca="1" si="2"/>
        <v>160</v>
      </c>
      <c r="H10" s="5">
        <f t="shared" ca="1" si="3"/>
        <v>90</v>
      </c>
      <c r="I10" s="6">
        <f t="shared" ca="1" si="4"/>
        <v>0.26</v>
      </c>
      <c r="J10" s="6">
        <f t="shared" ca="1" si="5"/>
        <v>0.49</v>
      </c>
      <c r="K10" s="6">
        <f t="shared" ca="1" si="6"/>
        <v>0.16</v>
      </c>
      <c r="L10" s="6">
        <f t="shared" ca="1" si="7"/>
        <v>0.09</v>
      </c>
      <c r="M10" s="7">
        <f t="shared" ca="1" si="8"/>
        <v>310</v>
      </c>
      <c r="N10" s="7">
        <f t="shared" ca="1" si="9"/>
        <v>690</v>
      </c>
      <c r="O10" s="6">
        <f t="shared" ca="1" si="10"/>
        <v>0.31</v>
      </c>
      <c r="P10" s="6">
        <f t="shared" ca="1" si="11"/>
        <v>0.69</v>
      </c>
      <c r="Q10" s="5">
        <f t="shared" ca="1" si="12"/>
        <v>300</v>
      </c>
      <c r="R10" s="5">
        <f t="shared" ca="1" si="13"/>
        <v>510</v>
      </c>
      <c r="S10" s="5">
        <f t="shared" ca="1" si="14"/>
        <v>190</v>
      </c>
      <c r="T10" s="8">
        <f t="shared" ca="1" si="15"/>
        <v>0.3</v>
      </c>
      <c r="U10" s="8">
        <f t="shared" ca="1" si="16"/>
        <v>0.51</v>
      </c>
      <c r="V10" s="8">
        <f t="shared" ca="1" si="17"/>
        <v>0.19</v>
      </c>
    </row>
    <row r="11" spans="1:22" ht="18.75" customHeight="1" x14ac:dyDescent="0.25">
      <c r="A11" t="s">
        <v>40</v>
      </c>
      <c r="B11" t="s">
        <v>41</v>
      </c>
      <c r="C11" s="5">
        <v>2000</v>
      </c>
      <c r="D11">
        <f t="shared" si="18"/>
        <v>20000</v>
      </c>
      <c r="E11" s="5">
        <f t="shared" ca="1" si="0"/>
        <v>600</v>
      </c>
      <c r="F11" s="5">
        <f t="shared" ca="1" si="1"/>
        <v>880</v>
      </c>
      <c r="G11" s="5">
        <f t="shared" ca="1" si="2"/>
        <v>360</v>
      </c>
      <c r="H11" s="5">
        <f t="shared" ca="1" si="3"/>
        <v>160</v>
      </c>
      <c r="I11" s="6">
        <f t="shared" ca="1" si="4"/>
        <v>0.3</v>
      </c>
      <c r="J11" s="6">
        <f t="shared" ca="1" si="5"/>
        <v>0.44</v>
      </c>
      <c r="K11" s="6">
        <f t="shared" ca="1" si="6"/>
        <v>0.18</v>
      </c>
      <c r="L11" s="6">
        <f t="shared" ca="1" si="7"/>
        <v>0.08</v>
      </c>
      <c r="M11" s="7">
        <f t="shared" ca="1" si="8"/>
        <v>400</v>
      </c>
      <c r="N11" s="7">
        <f t="shared" ca="1" si="9"/>
        <v>1600</v>
      </c>
      <c r="O11" s="6">
        <f t="shared" ca="1" si="10"/>
        <v>0.2</v>
      </c>
      <c r="P11" s="6">
        <f t="shared" ca="1" si="11"/>
        <v>0.8</v>
      </c>
      <c r="Q11" s="5">
        <f t="shared" ca="1" si="12"/>
        <v>640</v>
      </c>
      <c r="R11" s="5">
        <f t="shared" ca="1" si="13"/>
        <v>820</v>
      </c>
      <c r="S11" s="5">
        <f t="shared" ca="1" si="14"/>
        <v>540</v>
      </c>
      <c r="T11" s="8">
        <f t="shared" ca="1" si="15"/>
        <v>0.32</v>
      </c>
      <c r="U11" s="8">
        <f t="shared" ca="1" si="16"/>
        <v>0.41</v>
      </c>
      <c r="V11" s="8">
        <f t="shared" ca="1" si="17"/>
        <v>0.27</v>
      </c>
    </row>
    <row r="12" spans="1:22" ht="18.75" customHeight="1" x14ac:dyDescent="0.25">
      <c r="A12" t="s">
        <v>42</v>
      </c>
      <c r="B12" t="s">
        <v>43</v>
      </c>
      <c r="C12" s="5">
        <v>1000</v>
      </c>
      <c r="D12">
        <f t="shared" si="18"/>
        <v>10000</v>
      </c>
      <c r="E12" s="5">
        <f t="shared" ca="1" si="0"/>
        <v>250</v>
      </c>
      <c r="F12" s="5">
        <f t="shared" ca="1" si="1"/>
        <v>510</v>
      </c>
      <c r="G12" s="5">
        <f t="shared" ca="1" si="2"/>
        <v>180</v>
      </c>
      <c r="H12" s="5">
        <f t="shared" ca="1" si="3"/>
        <v>60</v>
      </c>
      <c r="I12" s="6">
        <f t="shared" ca="1" si="4"/>
        <v>0.25</v>
      </c>
      <c r="J12" s="6">
        <f t="shared" ca="1" si="5"/>
        <v>0.51</v>
      </c>
      <c r="K12" s="6">
        <f t="shared" ca="1" si="6"/>
        <v>0.18</v>
      </c>
      <c r="L12" s="6">
        <f t="shared" ca="1" si="7"/>
        <v>0.06</v>
      </c>
      <c r="M12" s="7">
        <f t="shared" ca="1" si="8"/>
        <v>530</v>
      </c>
      <c r="N12" s="7">
        <f t="shared" ca="1" si="9"/>
        <v>470</v>
      </c>
      <c r="O12" s="6">
        <f t="shared" ca="1" si="10"/>
        <v>0.53</v>
      </c>
      <c r="P12" s="6">
        <f t="shared" ca="1" si="11"/>
        <v>0.47</v>
      </c>
      <c r="Q12" s="5">
        <f t="shared" ca="1" si="12"/>
        <v>370</v>
      </c>
      <c r="R12" s="5">
        <f t="shared" ca="1" si="13"/>
        <v>420</v>
      </c>
      <c r="S12" s="5">
        <f t="shared" ca="1" si="14"/>
        <v>210</v>
      </c>
      <c r="T12" s="8">
        <f t="shared" ca="1" si="15"/>
        <v>0.37</v>
      </c>
      <c r="U12" s="8">
        <f t="shared" ca="1" si="16"/>
        <v>0.42</v>
      </c>
      <c r="V12" s="8">
        <f t="shared" ca="1" si="17"/>
        <v>0.21</v>
      </c>
    </row>
    <row r="13" spans="1:22" ht="18.75" customHeight="1" x14ac:dyDescent="0.25">
      <c r="A13" t="s">
        <v>44</v>
      </c>
      <c r="B13" t="s">
        <v>45</v>
      </c>
      <c r="C13" s="5">
        <v>750</v>
      </c>
      <c r="D13">
        <f t="shared" si="18"/>
        <v>7500</v>
      </c>
      <c r="E13" s="5">
        <f t="shared" ca="1" si="0"/>
        <v>248</v>
      </c>
      <c r="F13" s="5">
        <f t="shared" ca="1" si="1"/>
        <v>321</v>
      </c>
      <c r="G13" s="5">
        <f t="shared" ca="1" si="2"/>
        <v>113</v>
      </c>
      <c r="H13" s="5">
        <f t="shared" ca="1" si="3"/>
        <v>68</v>
      </c>
      <c r="I13" s="6">
        <f t="shared" ca="1" si="4"/>
        <v>0.33066666666666666</v>
      </c>
      <c r="J13" s="6">
        <f t="shared" ca="1" si="5"/>
        <v>0.42799999999999999</v>
      </c>
      <c r="K13" s="6">
        <f t="shared" ca="1" si="6"/>
        <v>0.15066666666666667</v>
      </c>
      <c r="L13" s="6">
        <f t="shared" ca="1" si="7"/>
        <v>9.0666666666666673E-2</v>
      </c>
      <c r="M13" s="7">
        <f t="shared" ca="1" si="8"/>
        <v>248</v>
      </c>
      <c r="N13" s="7">
        <f t="shared" ca="1" si="9"/>
        <v>502</v>
      </c>
      <c r="O13" s="6">
        <f t="shared" ca="1" si="10"/>
        <v>0.33066666666666666</v>
      </c>
      <c r="P13" s="6">
        <f t="shared" ca="1" si="11"/>
        <v>0.66933333333333334</v>
      </c>
      <c r="Q13" s="5">
        <f t="shared" ca="1" si="12"/>
        <v>240</v>
      </c>
      <c r="R13" s="5">
        <f t="shared" ca="1" si="13"/>
        <v>375</v>
      </c>
      <c r="S13" s="5">
        <f t="shared" ca="1" si="14"/>
        <v>135</v>
      </c>
      <c r="T13" s="8">
        <f t="shared" ca="1" si="15"/>
        <v>0.32</v>
      </c>
      <c r="U13" s="8">
        <f t="shared" ca="1" si="16"/>
        <v>0.5</v>
      </c>
      <c r="V13" s="8">
        <f t="shared" ca="1" si="17"/>
        <v>0.18</v>
      </c>
    </row>
    <row r="14" spans="1:22" ht="18.75" customHeight="1" x14ac:dyDescent="0.25">
      <c r="A14" t="s">
        <v>46</v>
      </c>
      <c r="B14" t="s">
        <v>47</v>
      </c>
      <c r="C14" s="5">
        <v>1000</v>
      </c>
      <c r="D14">
        <f t="shared" si="18"/>
        <v>10000</v>
      </c>
      <c r="E14" s="5">
        <f t="shared" ca="1" si="0"/>
        <v>310</v>
      </c>
      <c r="F14" s="5">
        <f t="shared" ca="1" si="1"/>
        <v>410</v>
      </c>
      <c r="G14" s="5">
        <f t="shared" ca="1" si="2"/>
        <v>180</v>
      </c>
      <c r="H14" s="5">
        <f t="shared" ca="1" si="3"/>
        <v>100</v>
      </c>
      <c r="I14" s="6">
        <f t="shared" ca="1" si="4"/>
        <v>0.31</v>
      </c>
      <c r="J14" s="6">
        <f t="shared" ca="1" si="5"/>
        <v>0.41</v>
      </c>
      <c r="K14" s="6">
        <f t="shared" ca="1" si="6"/>
        <v>0.18</v>
      </c>
      <c r="L14" s="6">
        <f t="shared" ca="1" si="7"/>
        <v>0.1</v>
      </c>
      <c r="M14" s="7">
        <f t="shared" ca="1" si="8"/>
        <v>250</v>
      </c>
      <c r="N14" s="7">
        <f t="shared" ca="1" si="9"/>
        <v>750</v>
      </c>
      <c r="O14" s="6">
        <f t="shared" ca="1" si="10"/>
        <v>0.25</v>
      </c>
      <c r="P14" s="6">
        <f t="shared" ca="1" si="11"/>
        <v>0.75</v>
      </c>
      <c r="Q14" s="5">
        <f t="shared" ca="1" si="12"/>
        <v>110</v>
      </c>
      <c r="R14" s="5">
        <f t="shared" ca="1" si="13"/>
        <v>720</v>
      </c>
      <c r="S14" s="5">
        <f t="shared" ca="1" si="14"/>
        <v>170</v>
      </c>
      <c r="T14" s="8">
        <f t="shared" ca="1" si="15"/>
        <v>0.11</v>
      </c>
      <c r="U14" s="8">
        <f t="shared" ca="1" si="16"/>
        <v>0.72</v>
      </c>
      <c r="V14" s="8">
        <f t="shared" ca="1" si="17"/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daily_data</vt:lpstr>
      <vt:lpstr>relative_metric</vt:lpstr>
      <vt:lpstr>demographic</vt:lpstr>
      <vt:lpstr>targets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Ivelin Hristov</cp:lastModifiedBy>
  <dcterms:created xsi:type="dcterms:W3CDTF">2025-03-24T07:38:01Z</dcterms:created>
  <dcterms:modified xsi:type="dcterms:W3CDTF">2025-03-25T08:40:40Z</dcterms:modified>
</cp:coreProperties>
</file>