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disp" sheetId="1" state="visible" r:id="rId2"/>
    <sheet name="s-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<sst xmlns="http://schemas.openxmlformats.org/spreadsheetml/2006/main" count="161" uniqueCount="93">
  <si>
    <t xml:space="preserve">densidad</t>
  </si>
  <si>
    <t xml:space="preserve">vel_s</t>
  </si>
  <si>
    <t xml:space="preserve">pat_rad</t>
  </si>
  <si>
    <t xml:space="preserve">Valores de amplitud en metros</t>
  </si>
  <si>
    <t xml:space="preserve">HHN</t>
  </si>
  <si>
    <t xml:space="preserve">HHE</t>
  </si>
  <si>
    <t xml:space="preserve">HHZ</t>
  </si>
  <si>
    <t xml:space="preserve">station</t>
  </si>
  <si>
    <t xml:space="preserve">s1N</t>
  </si>
  <si>
    <t xml:space="preserve">s1E</t>
  </si>
  <si>
    <t xml:space="preserve">s1Z</t>
  </si>
  <si>
    <t xml:space="preserve">s1N[cm]</t>
  </si>
  <si>
    <t xml:space="preserve">R1[cm]</t>
  </si>
  <si>
    <t xml:space="preserve">Mo</t>
  </si>
  <si>
    <t xml:space="preserve">Mw</t>
  </si>
  <si>
    <t xml:space="preserve">σ</t>
  </si>
  <si>
    <t xml:space="preserve">s1E[cm]</t>
  </si>
  <si>
    <t xml:space="preserve">s1Z[cm]</t>
  </si>
  <si>
    <t xml:space="preserve">ALPI</t>
  </si>
  <si>
    <t xml:space="preserve">COLM</t>
  </si>
  <si>
    <t xml:space="preserve">COMA</t>
  </si>
  <si>
    <t xml:space="preserve">CUAT</t>
  </si>
  <si>
    <t xml:space="preserve">ESPN</t>
  </si>
  <si>
    <t xml:space="preserve">Prom.</t>
  </si>
  <si>
    <t xml:space="preserve">s2N</t>
  </si>
  <si>
    <t xml:space="preserve">s2E</t>
  </si>
  <si>
    <t xml:space="preserve">s2Z</t>
  </si>
  <si>
    <t xml:space="preserve">s2N(cm)</t>
  </si>
  <si>
    <t xml:space="preserve">R2[cm]</t>
  </si>
  <si>
    <t xml:space="preserve">s2E[cm]</t>
  </si>
  <si>
    <t xml:space="preserve">s2Z[cm]</t>
  </si>
  <si>
    <t xml:space="preserve">s3N</t>
  </si>
  <si>
    <t xml:space="preserve">s3E</t>
  </si>
  <si>
    <t xml:space="preserve">s3Z</t>
  </si>
  <si>
    <t xml:space="preserve">s3N(cm)</t>
  </si>
  <si>
    <t xml:space="preserve">R3</t>
  </si>
  <si>
    <t xml:space="preserve">s3E[cm]</t>
  </si>
  <si>
    <t xml:space="preserve">s3Z[cm]</t>
  </si>
  <si>
    <t xml:space="preserve">s4N</t>
  </si>
  <si>
    <t xml:space="preserve">s4E</t>
  </si>
  <si>
    <t xml:space="preserve">s4Z</t>
  </si>
  <si>
    <t xml:space="preserve">s4N(cm)</t>
  </si>
  <si>
    <t xml:space="preserve">R4</t>
  </si>
  <si>
    <t xml:space="preserve">s4E[cm]</t>
  </si>
  <si>
    <t xml:space="preserve">s4Z[cm]</t>
  </si>
  <si>
    <t xml:space="preserve">s5N</t>
  </si>
  <si>
    <t xml:space="preserve">s5E</t>
  </si>
  <si>
    <t xml:space="preserve">s5Z</t>
  </si>
  <si>
    <t xml:space="preserve">s5N(cm)</t>
  </si>
  <si>
    <t xml:space="preserve">R5</t>
  </si>
  <si>
    <t xml:space="preserve">s5E[cm]</t>
  </si>
  <si>
    <t xml:space="preserve">s5Z[cm]</t>
  </si>
  <si>
    <t xml:space="preserve">s6N</t>
  </si>
  <si>
    <t xml:space="preserve">s6E</t>
  </si>
  <si>
    <t xml:space="preserve">s6Z</t>
  </si>
  <si>
    <t xml:space="preserve">s6N(cm)</t>
  </si>
  <si>
    <t xml:space="preserve">R6</t>
  </si>
  <si>
    <t xml:space="preserve">s6E[cm]</t>
  </si>
  <si>
    <t xml:space="preserve">s6Z[cm]</t>
  </si>
  <si>
    <t xml:space="preserve">s7N</t>
  </si>
  <si>
    <t xml:space="preserve">s7E</t>
  </si>
  <si>
    <t xml:space="preserve">s7Z</t>
  </si>
  <si>
    <t xml:space="preserve">s7N(cm)</t>
  </si>
  <si>
    <t xml:space="preserve">R7</t>
  </si>
  <si>
    <t xml:space="preserve">s7E[cm]</t>
  </si>
  <si>
    <t xml:space="preserve">s7Z[cm]</t>
  </si>
  <si>
    <t xml:space="preserve">-</t>
  </si>
  <si>
    <t xml:space="preserve">s8N</t>
  </si>
  <si>
    <t xml:space="preserve">s8E</t>
  </si>
  <si>
    <t xml:space="preserve">s8Z</t>
  </si>
  <si>
    <t xml:space="preserve">s8N(cm)</t>
  </si>
  <si>
    <t xml:space="preserve">R8</t>
  </si>
  <si>
    <t xml:space="preserve">s8E[cm]</t>
  </si>
  <si>
    <t xml:space="preserve">s8Z[cm]</t>
  </si>
  <si>
    <t xml:space="preserve">T(s-p)</t>
  </si>
  <si>
    <t xml:space="preserve">estación</t>
  </si>
  <si>
    <t xml:space="preserve">s1</t>
  </si>
  <si>
    <t xml:space="preserve">d1</t>
  </si>
  <si>
    <t xml:space="preserve">s2</t>
  </si>
  <si>
    <t xml:space="preserve">d2</t>
  </si>
  <si>
    <t xml:space="preserve">s3</t>
  </si>
  <si>
    <t xml:space="preserve">d3</t>
  </si>
  <si>
    <t xml:space="preserve">s4</t>
  </si>
  <si>
    <t xml:space="preserve">d4</t>
  </si>
  <si>
    <t xml:space="preserve">s5</t>
  </si>
  <si>
    <t xml:space="preserve">d5</t>
  </si>
  <si>
    <t xml:space="preserve">s6</t>
  </si>
  <si>
    <t xml:space="preserve">d6</t>
  </si>
  <si>
    <t xml:space="preserve">s7</t>
  </si>
  <si>
    <t xml:space="preserve">d7</t>
  </si>
  <si>
    <t xml:space="preserve">s8</t>
  </si>
  <si>
    <t xml:space="preserve">d8</t>
  </si>
  <si>
    <t xml:space="preserve">*N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</si>
</sst>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CCCC"/>
        <bgColor rgb="FFCCCCFF"/>
      </patternFill>
    </fill>
    <fill>
      <patternFill patternType="solid">
        <fgColor rgb="FF99FF33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4" activeCellId="0" sqref="A4:Q57"/>
    </sheetView>
  </sheetViews>
  <sheetFormatPr defaultRowHeight="12.8"/>
  <cols>
    <col collapsed="false" hidden="false" max="1" min="1" style="0" width="7.21938775510204"/>
    <col collapsed="false" hidden="false" max="2" min="2" style="1" width="10.1224489795918"/>
    <col collapsed="false" hidden="false" max="3" min="3" style="1" width="9.85204081632653"/>
    <col collapsed="false" hidden="false" max="4" min="4" style="1" width="9.98979591836735"/>
    <col collapsed="false" hidden="false" max="5" min="5" style="2" width="7.49489795918367"/>
    <col collapsed="false" hidden="false" max="6" min="6" style="0" width="10.3928571428571"/>
    <col collapsed="false" hidden="false" max="8" min="7" style="0" width="9.85204081632653"/>
    <col collapsed="false" hidden="false" max="9" min="9" style="0" width="8.63775510204082"/>
    <col collapsed="false" hidden="false" max="10" min="10" style="0" width="8.75"/>
    <col collapsed="false" hidden="false" max="13" min="11" style="0" width="11.3418367346939"/>
    <col collapsed="false" hidden="false" max="14" min="14" style="0" width="9.02551020408163"/>
    <col collapsed="false" hidden="false" max="1025" min="15" style="0" width="11.3418367346939"/>
  </cols>
  <sheetData>
    <row r="1" customFormat="false" ht="12.8" hidden="false" customHeight="false" outlineLevel="0" collapsed="false">
      <c r="B1" s="3" t="s">
        <v>0</v>
      </c>
      <c r="C1" s="4" t="s">
        <v>1</v>
      </c>
      <c r="D1" s="3" t="s">
        <v>2</v>
      </c>
      <c r="E1" s="3"/>
      <c r="I1" s="5"/>
      <c r="J1" s="5"/>
    </row>
    <row r="2" customFormat="false" ht="12.8" hidden="false" customHeight="false" outlineLevel="0" collapsed="false">
      <c r="B2" s="3" t="n">
        <v>2.8</v>
      </c>
      <c r="C2" s="4" t="n">
        <v>350000</v>
      </c>
      <c r="D2" s="3" t="n">
        <v>0.632455</v>
      </c>
      <c r="E2" s="3"/>
      <c r="I2" s="5"/>
      <c r="J2" s="5"/>
    </row>
    <row r="3" customFormat="false" ht="12.8" hidden="false" customHeight="false" outlineLevel="0" collapsed="false">
      <c r="B3" s="3"/>
      <c r="C3" s="3"/>
      <c r="D3" s="3"/>
      <c r="E3" s="3"/>
      <c r="I3" s="5"/>
      <c r="J3" s="5"/>
    </row>
    <row r="4" customFormat="false" ht="12.8" hidden="false" customHeight="false" outlineLevel="0" collapsed="false">
      <c r="B4" s="6" t="s">
        <v>3</v>
      </c>
      <c r="C4" s="6"/>
      <c r="D4" s="6"/>
      <c r="E4" s="3"/>
      <c r="G4" s="7" t="s">
        <v>4</v>
      </c>
      <c r="H4" s="7"/>
      <c r="I4" s="7"/>
      <c r="J4" s="5"/>
      <c r="K4" s="7" t="s">
        <v>5</v>
      </c>
      <c r="L4" s="7"/>
      <c r="M4" s="7"/>
      <c r="O4" s="7" t="s">
        <v>6</v>
      </c>
      <c r="P4" s="7"/>
      <c r="Q4" s="7"/>
    </row>
    <row r="5" customFormat="false" ht="12.8" hidden="false" customHeight="false" outlineLevel="0" collapsed="false">
      <c r="A5" s="0" t="s">
        <v>7</v>
      </c>
      <c r="B5" s="8" t="s">
        <v>8</v>
      </c>
      <c r="C5" s="8" t="s">
        <v>9</v>
      </c>
      <c r="D5" s="8" t="s">
        <v>10</v>
      </c>
      <c r="E5" s="8" t="s">
        <v>11</v>
      </c>
      <c r="F5" s="9" t="s">
        <v>12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13</v>
      </c>
      <c r="L5" s="9" t="s">
        <v>14</v>
      </c>
      <c r="M5" s="9" t="s">
        <v>15</v>
      </c>
      <c r="N5" s="9" t="s">
        <v>17</v>
      </c>
      <c r="O5" s="9" t="s">
        <v>13</v>
      </c>
      <c r="P5" s="9" t="s">
        <v>14</v>
      </c>
      <c r="Q5" s="9" t="s">
        <v>15</v>
      </c>
    </row>
    <row r="6" customFormat="false" ht="12.8" hidden="false" customHeight="false" outlineLevel="0" collapsed="false">
      <c r="A6" s="10" t="s">
        <v>18</v>
      </c>
      <c r="B6" s="3" t="n">
        <v>2E-005</v>
      </c>
      <c r="C6" s="3" t="n">
        <v>3E-005</v>
      </c>
      <c r="D6" s="3" t="n">
        <v>1E-005</v>
      </c>
      <c r="E6" s="3" t="n">
        <f aca="false">B6*100</f>
        <v>0.002</v>
      </c>
      <c r="F6" s="0" t="n">
        <f aca="false">152*1000000</f>
        <v>152000000</v>
      </c>
      <c r="G6" s="0" t="n">
        <f aca="false">((4*3.1416)*B$2*(C$2^3)*(F6*E6)/D$2)</f>
        <v>7.25131877018918E+023</v>
      </c>
      <c r="H6" s="11" t="n">
        <f aca="false">((2/3)*LOG(G6))-10.73</f>
        <v>5.1769446648434</v>
      </c>
      <c r="I6" s="0" t="n">
        <f aca="false">(7*G6)/16*(F6^3)</f>
        <v>1.1141042179619E+048</v>
      </c>
      <c r="J6" s="0" t="n">
        <f aca="false">C6*100</f>
        <v>0.003</v>
      </c>
      <c r="K6" s="0" t="n">
        <f aca="false">((4*3.1416)*B$2*(C$2^3)*(F6*J6)/D$2)</f>
        <v>1.08769781552838E+024</v>
      </c>
      <c r="L6" s="11" t="n">
        <f aca="false">((2/3)*LOG(K6))-10.73</f>
        <v>5.29433883754719</v>
      </c>
      <c r="M6" s="11" t="n">
        <f aca="false">(7*K6)/16*(F6^3)</f>
        <v>1.67115632694285E+048</v>
      </c>
      <c r="N6" s="0" t="n">
        <f aca="false">D6*100</f>
        <v>0.001</v>
      </c>
      <c r="O6" s="11" t="n">
        <f aca="false">((4*3.1416)*B$2*(C$2^3)*(F6*N6)/D$2)</f>
        <v>3.62565938509459E+023</v>
      </c>
      <c r="P6" s="0" t="n">
        <f aca="false">((2/3)*LOG(O6))-10.73</f>
        <v>4.97625800106742</v>
      </c>
      <c r="Q6" s="11" t="n">
        <f aca="false">(7*O6)/16*(F6^3)</f>
        <v>5.57052108980949E+047</v>
      </c>
    </row>
    <row r="7" customFormat="false" ht="12.8" hidden="false" customHeight="false" outlineLevel="0" collapsed="false">
      <c r="A7" s="10" t="s">
        <v>19</v>
      </c>
      <c r="B7" s="3" t="n">
        <v>5E-006</v>
      </c>
      <c r="C7" s="3" t="n">
        <v>5E-006</v>
      </c>
      <c r="D7" s="3" t="n">
        <v>3E-006</v>
      </c>
      <c r="E7" s="3" t="n">
        <f aca="false">B7*100</f>
        <v>0.0005</v>
      </c>
      <c r="F7" s="0" t="n">
        <f aca="false">168*1000000</f>
        <v>168000000</v>
      </c>
      <c r="G7" s="0" t="n">
        <f aca="false">((4*3.1416)*B$2*(C$2^3)*(F7*E7)/D$2)</f>
        <v>2.00365387071017E+023</v>
      </c>
      <c r="H7" s="0" t="n">
        <f aca="false">((2/3)*LOG(G7))-10.73</f>
        <v>4.80454846647882</v>
      </c>
      <c r="I7" s="0" t="n">
        <f aca="false">(7*G7)/16*(F7^3)</f>
        <v>4.1565078232489E+047</v>
      </c>
      <c r="J7" s="0" t="n">
        <f aca="false">C7*100</f>
        <v>0.0005</v>
      </c>
      <c r="K7" s="0" t="n">
        <f aca="false">((4*3.1416)*B$2*(C$2^3)*(F7*J7)/D$2)</f>
        <v>2.00365387071017E+023</v>
      </c>
      <c r="L7" s="11" t="n">
        <f aca="false">((2/3)*LOG(K7))-10.73</f>
        <v>4.80454846647882</v>
      </c>
      <c r="M7" s="11" t="n">
        <f aca="false">(7*K7)/16*(F7^3)</f>
        <v>4.1565078232489E+047</v>
      </c>
      <c r="N7" s="0" t="n">
        <f aca="false">D7*100</f>
        <v>0.0003</v>
      </c>
      <c r="O7" s="11" t="n">
        <f aca="false">((4*3.1416)*B$2*(C$2^3)*(F7*N7)/D$2)</f>
        <v>1.2021923224261E+023</v>
      </c>
      <c r="P7" s="0" t="n">
        <f aca="false">((2/3)*LOG(O7))-10.73</f>
        <v>4.65664930006792</v>
      </c>
      <c r="Q7" s="11" t="n">
        <f aca="false">(7*O7)/16*(F7^3)</f>
        <v>2.49390469394934E+047</v>
      </c>
    </row>
    <row r="8" customFormat="false" ht="12.8" hidden="false" customHeight="false" outlineLevel="0" collapsed="false">
      <c r="A8" s="10" t="s">
        <v>20</v>
      </c>
      <c r="B8" s="3" t="n">
        <v>1.7E-005</v>
      </c>
      <c r="C8" s="3" t="n">
        <v>4.5E-005</v>
      </c>
      <c r="D8" s="3" t="n">
        <v>1E-005</v>
      </c>
      <c r="E8" s="3" t="n">
        <f aca="false">B8*100</f>
        <v>0.0017</v>
      </c>
      <c r="F8" s="0" t="n">
        <f aca="false">152*1000000</f>
        <v>152000000</v>
      </c>
      <c r="G8" s="0" t="n">
        <f aca="false">((4*3.1416)*B$2*(C$2^3)*(F8*E8)/D$2)</f>
        <v>6.16362095466081E+023</v>
      </c>
      <c r="H8" s="0" t="n">
        <f aca="false">((2/3)*LOG(G8))-10.73</f>
        <v>5.1298906153196</v>
      </c>
      <c r="I8" s="0" t="n">
        <f aca="false">(7*G8)/16*(F8^3)</f>
        <v>9.46988585267614E+047</v>
      </c>
      <c r="J8" s="0" t="n">
        <f aca="false">C8*100</f>
        <v>0.0045</v>
      </c>
      <c r="K8" s="0" t="n">
        <f aca="false">((4*3.1416)*B$2*(C$2^3)*(F8*J8)/D$2)</f>
        <v>1.63154672329257E+024</v>
      </c>
      <c r="L8" s="11" t="n">
        <f aca="false">((2/3)*LOG(K8))-10.73</f>
        <v>5.41173301025098</v>
      </c>
      <c r="M8" s="11" t="n">
        <f aca="false">(7*K8)/16*(F8^3)</f>
        <v>2.50673449041427E+048</v>
      </c>
      <c r="N8" s="0" t="n">
        <f aca="false">D8*100</f>
        <v>0.001</v>
      </c>
      <c r="O8" s="11" t="n">
        <f aca="false">((4*3.1416)*B$2*(C$2^3)*(F8*N8)/D$2)</f>
        <v>3.62565938509459E+023</v>
      </c>
      <c r="P8" s="0" t="n">
        <f aca="false">((2/3)*LOG(O8))-10.73</f>
        <v>4.97625800106742</v>
      </c>
      <c r="Q8" s="11" t="n">
        <f aca="false">(7*O8)/16*(F8^3)</f>
        <v>5.57052108980949E+047</v>
      </c>
    </row>
    <row r="9" customFormat="false" ht="12.8" hidden="false" customHeight="false" outlineLevel="0" collapsed="false">
      <c r="A9" s="10" t="s">
        <v>21</v>
      </c>
      <c r="B9" s="3" t="n">
        <v>2.8E-005</v>
      </c>
      <c r="C9" s="3" t="n">
        <v>3E-005</v>
      </c>
      <c r="D9" s="3" t="n">
        <v>1E-005</v>
      </c>
      <c r="E9" s="3" t="n">
        <f aca="false">B9*100</f>
        <v>0.0028</v>
      </c>
      <c r="F9" s="0" t="n">
        <f aca="false">144*1000000</f>
        <v>144000000</v>
      </c>
      <c r="G9" s="0" t="n">
        <f aca="false">((4*3.1416)*B$2*(C$2^3)*(F9*E9)/D$2)</f>
        <v>9.61753857940881E+023</v>
      </c>
      <c r="H9" s="0" t="n">
        <f aca="false">((2/3)*LOG(G9))-10.73</f>
        <v>5.25870929139588</v>
      </c>
      <c r="I9" s="0" t="n">
        <f aca="false">(7*G9)/16*(F9^3)</f>
        <v>1.25640446389051E+048</v>
      </c>
      <c r="J9" s="0" t="n">
        <f aca="false">C9*100</f>
        <v>0.003</v>
      </c>
      <c r="K9" s="0" t="n">
        <f aca="false">((4*3.1416)*B$2*(C$2^3)*(F9*J9)/D$2)</f>
        <v>1.03045056207952E+024</v>
      </c>
      <c r="L9" s="11" t="n">
        <f aca="false">((2/3)*LOG(K9))-10.73</f>
        <v>5.27868477364751</v>
      </c>
      <c r="M9" s="11" t="n">
        <f aca="false">(7*K9)/16*(F9^3)</f>
        <v>1.34614763988269E+048</v>
      </c>
      <c r="N9" s="0" t="n">
        <f aca="false">D9*100</f>
        <v>0.001</v>
      </c>
      <c r="O9" s="11" t="n">
        <f aca="false">((4*3.1416)*B$2*(C$2^3)*(F9*N9)/D$2)</f>
        <v>3.43483520693172E+023</v>
      </c>
      <c r="P9" s="0" t="n">
        <f aca="false">((2/3)*LOG(O9))-10.73</f>
        <v>4.96060393716774</v>
      </c>
      <c r="Q9" s="11" t="n">
        <f aca="false">(7*O9)/16*(F9^3)</f>
        <v>4.48715879960897E+047</v>
      </c>
    </row>
    <row r="10" customFormat="false" ht="12.8" hidden="false" customHeight="false" outlineLevel="0" collapsed="false">
      <c r="A10" s="10" t="s">
        <v>22</v>
      </c>
      <c r="B10" s="3" t="n">
        <v>1.8E-005</v>
      </c>
      <c r="C10" s="3" t="n">
        <v>2.8E-005</v>
      </c>
      <c r="D10" s="3" t="n">
        <v>1.2E-005</v>
      </c>
      <c r="E10" s="3" t="n">
        <f aca="false">B10*100</f>
        <v>0.0018</v>
      </c>
      <c r="F10" s="0" t="n">
        <f aca="false">160*1000000</f>
        <v>160000000</v>
      </c>
      <c r="G10" s="0" t="n">
        <f aca="false">((4*3.1416)*B$2*(C$2^3)*(F10*E10)/D$2)</f>
        <v>6.86967041386344E+023</v>
      </c>
      <c r="H10" s="0" t="n">
        <f aca="false">((2/3)*LOG(G10))-10.73</f>
        <v>5.16129060094372</v>
      </c>
      <c r="I10" s="0" t="n">
        <f aca="false">(7*G10)/16*(F10^3)</f>
        <v>1.23104493816433E+048</v>
      </c>
      <c r="J10" s="0" t="n">
        <f aca="false">C10*100</f>
        <v>0.0028</v>
      </c>
      <c r="K10" s="0" t="n">
        <f aca="false">((4*3.1416)*B$2*(C$2^3)*(F10*J10)/D$2)</f>
        <v>1.06861539771209E+024</v>
      </c>
      <c r="L10" s="11" t="n">
        <f aca="false">((2/3)*LOG(K10))-10.73</f>
        <v>5.289214285103</v>
      </c>
      <c r="M10" s="11" t="n">
        <f aca="false">(7*K10)/16*(F10^3)</f>
        <v>1.91495879270007E+048</v>
      </c>
      <c r="N10" s="0" t="n">
        <f aca="false">D10*100</f>
        <v>0.0012</v>
      </c>
      <c r="O10" s="11" t="n">
        <f aca="false">((4*3.1416)*B$2*(C$2^3)*(F10*N10)/D$2)</f>
        <v>4.57978027590896E+023</v>
      </c>
      <c r="P10" s="0" t="n">
        <f aca="false">((2/3)*LOG(O10))-10.73</f>
        <v>5.04389642823994</v>
      </c>
      <c r="Q10" s="11" t="n">
        <f aca="false">(7*O10)/16*(F10^3)</f>
        <v>8.20696625442885E+047</v>
      </c>
    </row>
    <row r="11" customFormat="false" ht="12.8" hidden="false" customHeight="false" outlineLevel="0" collapsed="false">
      <c r="A11" s="0" t="s">
        <v>23</v>
      </c>
      <c r="B11" s="2" t="n">
        <f aca="false">SUM(B6:B10)/5</f>
        <v>1.76E-005</v>
      </c>
      <c r="C11" s="2" t="n">
        <f aca="false">SUM(C6:C10)/5</f>
        <v>2.76E-005</v>
      </c>
      <c r="D11" s="2" t="n">
        <f aca="false">SUM(D6:D10)</f>
        <v>4.5E-005</v>
      </c>
      <c r="E11" s="3" t="n">
        <f aca="false">B11*100</f>
        <v>0.00176</v>
      </c>
      <c r="F11" s="0" t="n">
        <f aca="false">SUM(F6:F10)/5</f>
        <v>155200000</v>
      </c>
      <c r="G11" s="0" t="n">
        <f aca="false">((4*3.1416)*B$2*(C$2^3)*(F11*E11)/D$2)</f>
        <v>6.51550073919314E+023</v>
      </c>
      <c r="H11" s="12" t="n">
        <f aca="false">((2/3)*LOG(G11))-10.73</f>
        <v>5.14596519892845</v>
      </c>
      <c r="I11" s="0" t="n">
        <f aca="false">(7*G11)/16*(F11^3)</f>
        <v>1.06561667182058E+048</v>
      </c>
      <c r="J11" s="0" t="n">
        <f aca="false">C11*100</f>
        <v>0.00276</v>
      </c>
      <c r="K11" s="0" t="n">
        <f aca="false">((4*3.1416)*B$2*(C$2^3)*(F11*J11)/D$2)</f>
        <v>1.02174897955529E+024</v>
      </c>
      <c r="L11" s="13" t="n">
        <f aca="false">((2/3)*LOG(K11))-10.73</f>
        <v>5.27622947509583</v>
      </c>
      <c r="M11" s="11" t="n">
        <f aca="false">(7*K11)/16*(F11^3)</f>
        <v>1.67108068990045E+048</v>
      </c>
      <c r="N11" s="0" t="n">
        <f aca="false">SUM(N6:N10)</f>
        <v>0.0045</v>
      </c>
      <c r="O11" s="11" t="n">
        <f aca="false">((4*3.1416)*B$2*(C$2^3)*(F11*N11)/D$2)</f>
        <v>1.66589507536188E+024</v>
      </c>
      <c r="P11" s="12" t="n">
        <f aca="false">((2/3)*LOG(O11))-10.73</f>
        <v>5.41776509623591</v>
      </c>
      <c r="Q11" s="11" t="n">
        <f aca="false">(7*O11)/16*(F11^3)</f>
        <v>2.72458808135944E+048</v>
      </c>
    </row>
    <row r="12" customFormat="false" ht="12.8" hidden="false" customHeight="false" outlineLevel="0" collapsed="false">
      <c r="B12" s="8" t="s">
        <v>24</v>
      </c>
      <c r="C12" s="8" t="s">
        <v>25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9" t="s">
        <v>29</v>
      </c>
      <c r="K12" s="14"/>
      <c r="L12" s="15"/>
      <c r="M12" s="15"/>
      <c r="N12" s="9" t="s">
        <v>30</v>
      </c>
      <c r="O12" s="15"/>
      <c r="P12" s="14"/>
      <c r="Q12" s="15"/>
    </row>
    <row r="13" customFormat="false" ht="12.8" hidden="false" customHeight="false" outlineLevel="0" collapsed="false">
      <c r="A13" s="10" t="s">
        <v>18</v>
      </c>
      <c r="B13" s="16" t="n">
        <v>1E-007</v>
      </c>
      <c r="C13" s="16" t="n">
        <v>1E-007</v>
      </c>
      <c r="D13" s="16" t="n">
        <v>1E-007</v>
      </c>
      <c r="E13" s="16" t="n">
        <f aca="false">B13*100</f>
        <v>1E-005</v>
      </c>
      <c r="F13" s="0" t="n">
        <f aca="false">56*1000000</f>
        <v>56000000</v>
      </c>
      <c r="G13" s="0" t="n">
        <f aca="false">((4*3.1416)*B$2*(C$2^3)*(F13*E13)/D$2)</f>
        <v>1.33576924714011E+021</v>
      </c>
      <c r="H13" s="0" t="n">
        <f aca="false">((2/3)*LOG(G13))-10.73</f>
        <v>3.35382096044171</v>
      </c>
      <c r="I13" s="0" t="n">
        <f aca="false">(7*G13)/16*(F13^3)</f>
        <v>1.02629822796269E+044</v>
      </c>
      <c r="J13" s="0" t="n">
        <f aca="false">C13*100</f>
        <v>1E-005</v>
      </c>
      <c r="K13" s="0" t="n">
        <f aca="false">((4*3.1416)*B$2*(C$2^3)*(F13*J13)/D$2)</f>
        <v>1.33576924714011E+021</v>
      </c>
      <c r="L13" s="11" t="n">
        <f aca="false">((2/3)*LOG(K13))-10.73</f>
        <v>3.35382096044171</v>
      </c>
      <c r="M13" s="11" t="n">
        <f aca="false">(7*K13)/16*(F13^3)</f>
        <v>1.02629822796269E+044</v>
      </c>
      <c r="N13" s="0" t="n">
        <f aca="false">D13*100</f>
        <v>1E-005</v>
      </c>
      <c r="O13" s="11" t="n">
        <f aca="false">((4*3.1416)*B$2*(C$2^3)*(F13*N13)/D$2)</f>
        <v>1.33576924714011E+021</v>
      </c>
      <c r="P13" s="0" t="n">
        <f aca="false">((2/3)*LOG(O13))-10.73</f>
        <v>3.35382096044171</v>
      </c>
      <c r="Q13" s="11" t="n">
        <f aca="false">(7*O13)/16*(F13^3)</f>
        <v>1.02629822796269E+044</v>
      </c>
    </row>
    <row r="14" customFormat="false" ht="12.8" hidden="false" customHeight="false" outlineLevel="0" collapsed="false">
      <c r="A14" s="10" t="s">
        <v>19</v>
      </c>
      <c r="B14" s="16" t="n">
        <v>8E-008</v>
      </c>
      <c r="C14" s="16" t="n">
        <v>1.8E-007</v>
      </c>
      <c r="D14" s="16" t="n">
        <v>4E-008</v>
      </c>
      <c r="E14" s="16" t="n">
        <f aca="false">B14*100</f>
        <v>8E-006</v>
      </c>
      <c r="F14" s="0" t="n">
        <f aca="false">24*1000000</f>
        <v>24000000</v>
      </c>
      <c r="G14" s="0" t="n">
        <f aca="false">((4*3.1416)*B$2*(C$2^3)*(F14*E14)/D$2)</f>
        <v>4.57978027590896E+020</v>
      </c>
      <c r="H14" s="0" t="n">
        <f aca="false">((2/3)*LOG(G14))-10.73</f>
        <v>3.04389642823994</v>
      </c>
      <c r="I14" s="0" t="n">
        <f aca="false">(7*G14)/16*(F14^3)</f>
        <v>2.76985111086974E+042</v>
      </c>
      <c r="J14" s="0" t="n">
        <f aca="false">C14*100</f>
        <v>1.8E-005</v>
      </c>
      <c r="K14" s="0" t="n">
        <f aca="false">((4*3.1416)*B$2*(C$2^3)*(F14*J14)/D$2)</f>
        <v>1.03045056207952E+021</v>
      </c>
      <c r="L14" s="11" t="n">
        <f aca="false">((2/3)*LOG(K14))-10.73</f>
        <v>3.27868477364751</v>
      </c>
      <c r="M14" s="11" t="n">
        <f aca="false">(7*K14)/16*(F14^3)</f>
        <v>6.23216499945691E+042</v>
      </c>
      <c r="N14" s="0" t="n">
        <f aca="false">D14*100</f>
        <v>4E-006</v>
      </c>
      <c r="O14" s="11" t="n">
        <f aca="false">((4*3.1416)*B$2*(C$2^3)*(F14*N14)/D$2)</f>
        <v>2.28989013795448E+020</v>
      </c>
      <c r="P14" s="0" t="n">
        <f aca="false">((2/3)*LOG(O14))-10.73</f>
        <v>2.84320976446395</v>
      </c>
      <c r="Q14" s="11" t="n">
        <f aca="false">(7*O14)/16*(F14^3)</f>
        <v>1.38492555543487E+042</v>
      </c>
    </row>
    <row r="15" customFormat="false" ht="12.8" hidden="false" customHeight="false" outlineLevel="0" collapsed="false">
      <c r="A15" s="10" t="s">
        <v>20</v>
      </c>
      <c r="B15" s="16" t="n">
        <v>1.2E-007</v>
      </c>
      <c r="C15" s="16" t="n">
        <v>1E-007</v>
      </c>
      <c r="D15" s="16" t="n">
        <v>9E-008</v>
      </c>
      <c r="E15" s="16" t="n">
        <f aca="false">B15*100</f>
        <v>1.2E-005</v>
      </c>
      <c r="F15" s="0" t="n">
        <f aca="false">9.6*1000000</f>
        <v>9600000</v>
      </c>
      <c r="G15" s="0" t="n">
        <f aca="false">((4*3.1416)*B$2*(C$2^3)*(F15*E15)/D$2)</f>
        <v>2.74786816554537E+020</v>
      </c>
      <c r="H15" s="0" t="n">
        <f aca="false">((2/3)*LOG(G15))-10.73</f>
        <v>2.89599726182903</v>
      </c>
      <c r="I15" s="0" t="n">
        <f aca="false">(7*G15)/16*(F15^3)</f>
        <v>1.06362282657398E+041</v>
      </c>
      <c r="J15" s="0" t="n">
        <f aca="false">C15*100</f>
        <v>1E-005</v>
      </c>
      <c r="K15" s="0" t="n">
        <f aca="false">((4*3.1416)*B$2*(C$2^3)*(F15*J15)/D$2)</f>
        <v>2.28989013795448E+020</v>
      </c>
      <c r="L15" s="11" t="n">
        <f aca="false">((2/3)*LOG(K15))-10.73</f>
        <v>2.84320976446395</v>
      </c>
      <c r="M15" s="11" t="n">
        <f aca="false">(7*K15)/16*(F15^3)</f>
        <v>8.86352355478316E+040</v>
      </c>
      <c r="N15" s="0" t="n">
        <f aca="false">D15*100</f>
        <v>9E-006</v>
      </c>
      <c r="O15" s="11" t="n">
        <f aca="false">((4*3.1416)*B$2*(C$2^3)*(F15*N15)/D$2)</f>
        <v>2.06090112415903E+020</v>
      </c>
      <c r="P15" s="0" t="n">
        <f aca="false">((2/3)*LOG(O15))-10.73</f>
        <v>2.81270477075683</v>
      </c>
      <c r="Q15" s="11" t="n">
        <f aca="false">(7*O15)/16*(F15^3)</f>
        <v>7.97717119930485E+040</v>
      </c>
    </row>
    <row r="16" customFormat="false" ht="12.8" hidden="false" customHeight="false" outlineLevel="0" collapsed="false">
      <c r="A16" s="10" t="s">
        <v>21</v>
      </c>
      <c r="B16" s="16" t="n">
        <v>8E-008</v>
      </c>
      <c r="C16" s="16" t="n">
        <v>2E-007</v>
      </c>
      <c r="D16" s="16" t="n">
        <v>5E-008</v>
      </c>
      <c r="E16" s="16" t="n">
        <f aca="false">B16*100</f>
        <v>8E-006</v>
      </c>
      <c r="F16" s="0" t="n">
        <f aca="false">16.8*1000000</f>
        <v>16800000</v>
      </c>
      <c r="G16" s="0" t="n">
        <f aca="false">((4*3.1416)*B$2*(C$2^3)*(F16*E16)/D$2)</f>
        <v>3.20584619313627E+020</v>
      </c>
      <c r="H16" s="0" t="n">
        <f aca="false">((2/3)*LOG(G16))-10.73</f>
        <v>2.94062845491611</v>
      </c>
      <c r="I16" s="0" t="n">
        <f aca="false">(7*G16)/16*(F16^3)</f>
        <v>6.65041251719824E+041</v>
      </c>
      <c r="J16" s="0" t="n">
        <f aca="false">C16*100</f>
        <v>2E-005</v>
      </c>
      <c r="K16" s="0" t="n">
        <f aca="false">((4*3.1416)*B$2*(C$2^3)*(F16*J16)/D$2)</f>
        <v>8.01461548284067E+020</v>
      </c>
      <c r="L16" s="11" t="n">
        <f aca="false">((2/3)*LOG(K16))-10.73</f>
        <v>3.2059217940308</v>
      </c>
      <c r="M16" s="11" t="n">
        <f aca="false">(7*K16)/16*(F16^3)</f>
        <v>1.66260312929956E+042</v>
      </c>
      <c r="N16" s="0" t="n">
        <f aca="false">D16*100</f>
        <v>5E-006</v>
      </c>
      <c r="O16" s="11" t="n">
        <f aca="false">((4*3.1416)*B$2*(C$2^3)*(F16*N16)/D$2)</f>
        <v>2.00365387071017E+020</v>
      </c>
      <c r="P16" s="0" t="n">
        <f aca="false">((2/3)*LOG(O16))-10.73</f>
        <v>2.80454846647882</v>
      </c>
      <c r="Q16" s="11" t="n">
        <f aca="false">(7*O16)/16*(F16^3)</f>
        <v>4.1565078232489E+041</v>
      </c>
    </row>
    <row r="17" customFormat="false" ht="12.8" hidden="false" customHeight="false" outlineLevel="0" collapsed="false">
      <c r="A17" s="10" t="s">
        <v>22</v>
      </c>
      <c r="B17" s="16" t="n">
        <v>1.2E-007</v>
      </c>
      <c r="C17" s="16" t="n">
        <v>1.2E-007</v>
      </c>
      <c r="D17" s="16" t="n">
        <v>8E-008</v>
      </c>
      <c r="E17" s="16" t="n">
        <f aca="false">B17*100</f>
        <v>1.2E-005</v>
      </c>
      <c r="F17" s="0" t="n">
        <f aca="false">20*1000000</f>
        <v>20000000</v>
      </c>
      <c r="G17" s="0" t="n">
        <f aca="false">((4*3.1416)*B$2*(C$2^3)*(F17*E17)/D$2)</f>
        <v>5.7247253448862E+020</v>
      </c>
      <c r="H17" s="0" t="n">
        <f aca="false">((2/3)*LOG(G17))-10.73</f>
        <v>3.10850310357864</v>
      </c>
      <c r="I17" s="0" t="n">
        <f aca="false">(7*G17)/16*(F17^3)</f>
        <v>2.00365387071017E+042</v>
      </c>
      <c r="J17" s="0" t="n">
        <f aca="false">C17*100</f>
        <v>1.2E-005</v>
      </c>
      <c r="K17" s="0" t="n">
        <f aca="false">((4*3.1416)*B$2*(C$2^3)*(F17*J17)/D$2)</f>
        <v>5.7247253448862E+020</v>
      </c>
      <c r="L17" s="11" t="n">
        <f aca="false">((2/3)*LOG(K17))-10.73</f>
        <v>3.10850310357864</v>
      </c>
      <c r="M17" s="11" t="n">
        <f aca="false">(7*K17)/16*(F17^3)</f>
        <v>2.00365387071017E+042</v>
      </c>
      <c r="N17" s="0" t="n">
        <f aca="false">D17*100</f>
        <v>8E-006</v>
      </c>
      <c r="O17" s="11" t="n">
        <f aca="false">((4*3.1416)*B$2*(C$2^3)*(F17*N17)/D$2)</f>
        <v>3.81648356325746E+020</v>
      </c>
      <c r="P17" s="0" t="n">
        <f aca="false">((2/3)*LOG(O17))-10.73</f>
        <v>2.99110893087486</v>
      </c>
      <c r="Q17" s="11" t="n">
        <f aca="false">(7*O17)/16*(F17^3)</f>
        <v>1.33576924714011E+042</v>
      </c>
    </row>
    <row r="18" customFormat="false" ht="12.8" hidden="false" customHeight="false" outlineLevel="0" collapsed="false">
      <c r="A18" s="0" t="s">
        <v>23</v>
      </c>
      <c r="B18" s="1" t="n">
        <f aca="false">SUM(B13:B17)/5</f>
        <v>1E-007</v>
      </c>
      <c r="C18" s="1" t="n">
        <f aca="false">SUM(C13:C17)/5</f>
        <v>1.4E-007</v>
      </c>
      <c r="D18" s="1" t="n">
        <f aca="false">SUM(D13:D17)/5</f>
        <v>7.2E-008</v>
      </c>
      <c r="E18" s="16" t="n">
        <f aca="false">B18*100</f>
        <v>1E-005</v>
      </c>
      <c r="F18" s="0" t="n">
        <f aca="false">SUM(F13:F17)/5</f>
        <v>25280000</v>
      </c>
      <c r="G18" s="0" t="n">
        <f aca="false">((4*3.1416)*B$2*(C$2^3)*(F18*E18)/D$2)</f>
        <v>6.03004402994679E+020</v>
      </c>
      <c r="H18" s="12" t="n">
        <f aca="false">((2/3)*LOG(G18))-10.73</f>
        <v>3.12354698884447</v>
      </c>
      <c r="I18" s="0" t="n">
        <f aca="false">(7*G18)/16*(F18^3)</f>
        <v>4.26216000499027E+042</v>
      </c>
      <c r="J18" s="0" t="n">
        <f aca="false">C18*100</f>
        <v>1.4E-005</v>
      </c>
      <c r="K18" s="0" t="n">
        <f aca="false">((4*3.1416)*B$2*(C$2^3)*(F18*J18)/D$2)</f>
        <v>8.44206164192551E+020</v>
      </c>
      <c r="L18" s="13" t="n">
        <f aca="false">((2/3)*LOG(K18))-10.73</f>
        <v>3.22096567929663</v>
      </c>
      <c r="M18" s="11" t="n">
        <f aca="false">(7*K18)/16*(F18^3)</f>
        <v>5.96702400698638E+042</v>
      </c>
      <c r="N18" s="0" t="n">
        <f aca="false">SUM(N13:N17)/5</f>
        <v>7.2E-006</v>
      </c>
      <c r="O18" s="11" t="n">
        <f aca="false">((4*3.1416)*B$2*(C$2^3)*(F18*N18)/D$2)</f>
        <v>4.34163170156169E+020</v>
      </c>
      <c r="P18" s="12" t="n">
        <f aca="false">((2/3)*LOG(O18))-10.73</f>
        <v>3.02843531979865</v>
      </c>
      <c r="Q18" s="11" t="n">
        <f aca="false">(7*O18)/16*(F18^3)</f>
        <v>3.068755203593E+042</v>
      </c>
    </row>
    <row r="19" customFormat="false" ht="12.8" hidden="false" customHeight="false" outlineLevel="0" collapsed="false">
      <c r="B19" s="8" t="s">
        <v>31</v>
      </c>
      <c r="C19" s="8" t="s">
        <v>32</v>
      </c>
      <c r="D19" s="8" t="s">
        <v>33</v>
      </c>
      <c r="E19" s="8" t="s">
        <v>34</v>
      </c>
      <c r="F19" s="9" t="s">
        <v>35</v>
      </c>
      <c r="G19" s="14"/>
      <c r="H19" s="14"/>
      <c r="I19" s="14"/>
      <c r="J19" s="9" t="s">
        <v>36</v>
      </c>
      <c r="K19" s="14"/>
      <c r="L19" s="15"/>
      <c r="M19" s="15"/>
      <c r="N19" s="9" t="s">
        <v>37</v>
      </c>
      <c r="O19" s="15"/>
      <c r="P19" s="14"/>
      <c r="Q19" s="15"/>
    </row>
    <row r="20" customFormat="false" ht="12.8" hidden="false" customHeight="false" outlineLevel="0" collapsed="false">
      <c r="A20" s="10" t="s">
        <v>18</v>
      </c>
      <c r="B20" s="3" t="n">
        <v>4E-007</v>
      </c>
      <c r="C20" s="3" t="n">
        <v>6E-007</v>
      </c>
      <c r="D20" s="3" t="n">
        <v>1.5E-007</v>
      </c>
      <c r="E20" s="3" t="n">
        <f aca="false">B20*100</f>
        <v>4E-005</v>
      </c>
      <c r="F20" s="0" t="n">
        <f aca="false">136*1000000</f>
        <v>136000000</v>
      </c>
      <c r="G20" s="0" t="n">
        <f aca="false">((4*3.1416)*B$2*(C$2^3)*(F20*E20)/D$2)</f>
        <v>1.29760441150754E+022</v>
      </c>
      <c r="H20" s="0" t="n">
        <f aca="false">((2/3)*LOG(G20))-10.73</f>
        <v>4.01209487556969</v>
      </c>
      <c r="I20" s="0" t="n">
        <f aca="false">(7*G20)/16*(F20^3)</f>
        <v>1.42802922611698E+046</v>
      </c>
      <c r="J20" s="0" t="n">
        <f aca="false">C20*100</f>
        <v>6E-005</v>
      </c>
      <c r="K20" s="0" t="n">
        <f aca="false">((4*3.1416)*B$2*(C$2^3)*(F20*J20)/D$2)</f>
        <v>1.94640661726131E+022</v>
      </c>
      <c r="L20" s="11" t="n">
        <f aca="false">((2/3)*LOG(K20))-10.73</f>
        <v>4.12948904827348</v>
      </c>
      <c r="M20" s="11" t="n">
        <f aca="false">(7*K20)/16*(F20^3)</f>
        <v>2.14204383917547E+046</v>
      </c>
      <c r="N20" s="0" t="n">
        <f aca="false">D20*100</f>
        <v>1.5E-005</v>
      </c>
      <c r="O20" s="11" t="n">
        <f aca="false">((4*3.1416)*B$2*(C$2^3)*(F20*N20)/D$2)</f>
        <v>4.86601654315327E+021</v>
      </c>
      <c r="P20" s="0" t="n">
        <f aca="false">((2/3)*LOG(O20))-10.73</f>
        <v>3.7281157207215</v>
      </c>
      <c r="Q20" s="11" t="n">
        <f aca="false">(7*O20)/16*(F20^3)</f>
        <v>5.35510959793869E+045</v>
      </c>
    </row>
    <row r="21" customFormat="false" ht="12.8" hidden="false" customHeight="false" outlineLevel="0" collapsed="false">
      <c r="A21" s="10" t="s">
        <v>19</v>
      </c>
      <c r="B21" s="16" t="n">
        <v>1.3E-007</v>
      </c>
      <c r="C21" s="16" t="n">
        <v>1.2E-007</v>
      </c>
      <c r="D21" s="16" t="n">
        <v>7E-008</v>
      </c>
      <c r="E21" s="3" t="n">
        <f aca="false">B21*100</f>
        <v>1.3E-005</v>
      </c>
      <c r="F21" s="0" t="n">
        <f aca="false">144*1000000</f>
        <v>144000000</v>
      </c>
      <c r="G21" s="0" t="n">
        <f aca="false">((4*3.1416)*B$2*(C$2^3)*(F21*E21)/D$2)</f>
        <v>4.46528576901123E+021</v>
      </c>
      <c r="H21" s="0" t="n">
        <f aca="false">((2/3)*LOG(G21))-10.73</f>
        <v>3.70323283870563</v>
      </c>
      <c r="I21" s="0" t="n">
        <f aca="false">(7*G21)/16*(F21^3)</f>
        <v>5.83330643949167E+045</v>
      </c>
      <c r="J21" s="0" t="n">
        <f aca="false">C21*100</f>
        <v>1.2E-005</v>
      </c>
      <c r="K21" s="0" t="n">
        <f aca="false">((4*3.1416)*B$2*(C$2^3)*(F21*J21)/D$2)</f>
        <v>4.12180224831806E+021</v>
      </c>
      <c r="L21" s="11" t="n">
        <f aca="false">((2/3)*LOG(K21))-10.73</f>
        <v>3.68005810119948</v>
      </c>
      <c r="M21" s="11" t="n">
        <f aca="false">(7*K21)/16*(F21^3)</f>
        <v>5.38459055953077E+045</v>
      </c>
      <c r="N21" s="0" t="n">
        <f aca="false">D21*100</f>
        <v>7E-006</v>
      </c>
      <c r="O21" s="11" t="n">
        <f aca="false">((4*3.1416)*B$2*(C$2^3)*(F21*N21)/D$2)</f>
        <v>2.4043846448522E+021</v>
      </c>
      <c r="P21" s="0" t="n">
        <f aca="false">((2/3)*LOG(O21))-10.73</f>
        <v>3.52400263051057</v>
      </c>
      <c r="Q21" s="11" t="n">
        <f aca="false">(7*O21)/16*(F21^3)</f>
        <v>3.14101115972628E+045</v>
      </c>
    </row>
    <row r="22" customFormat="false" ht="12.8" hidden="false" customHeight="false" outlineLevel="0" collapsed="false">
      <c r="A22" s="10" t="s">
        <v>20</v>
      </c>
      <c r="B22" s="16" t="n">
        <v>6E-008</v>
      </c>
      <c r="C22" s="16" t="n">
        <v>7.5E-008</v>
      </c>
      <c r="D22" s="16" t="n">
        <v>8E-008</v>
      </c>
      <c r="E22" s="3" t="n">
        <f aca="false">B22*100</f>
        <v>6E-006</v>
      </c>
      <c r="F22" s="0" t="n">
        <f aca="false">120*1000000</f>
        <v>120000000</v>
      </c>
      <c r="G22" s="0" t="n">
        <f aca="false">((4*3.1416)*B$2*(C$2^3)*(F22*E22)/D$2)</f>
        <v>1.71741760346586E+021</v>
      </c>
      <c r="H22" s="0" t="n">
        <f aca="false">((2/3)*LOG(G22))-10.73</f>
        <v>3.42658394005842</v>
      </c>
      <c r="I22" s="0" t="n">
        <f aca="false">(7*G22)/16*(F22^3)</f>
        <v>1.29836770822019E+045</v>
      </c>
      <c r="J22" s="0" t="n">
        <f aca="false">C22*100</f>
        <v>7.5E-006</v>
      </c>
      <c r="K22" s="0" t="n">
        <f aca="false">((4*3.1416)*B$2*(C$2^3)*(F22*J22)/D$2)</f>
        <v>2.14677200433232E+021</v>
      </c>
      <c r="L22" s="11" t="n">
        <f aca="false">((2/3)*LOG(K22))-10.73</f>
        <v>3.49119061539712</v>
      </c>
      <c r="M22" s="11" t="n">
        <f aca="false">(7*K22)/16*(F22^3)</f>
        <v>1.62295963527524E+045</v>
      </c>
      <c r="N22" s="0" t="n">
        <f aca="false">D22*100</f>
        <v>8E-006</v>
      </c>
      <c r="O22" s="11" t="n">
        <f aca="false">((4*3.1416)*B$2*(C$2^3)*(F22*N22)/D$2)</f>
        <v>2.28989013795448E+021</v>
      </c>
      <c r="P22" s="0" t="n">
        <f aca="false">((2/3)*LOG(O22))-10.73</f>
        <v>3.50987643113061</v>
      </c>
      <c r="Q22" s="11" t="n">
        <f aca="false">(7*O22)/16*(F22^3)</f>
        <v>1.73115694429359E+045</v>
      </c>
    </row>
    <row r="23" customFormat="false" ht="12.8" hidden="false" customHeight="false" outlineLevel="0" collapsed="false">
      <c r="A23" s="10" t="s">
        <v>21</v>
      </c>
      <c r="B23" s="16" t="n">
        <v>7E-008</v>
      </c>
      <c r="C23" s="16" t="n">
        <v>7.5E-008</v>
      </c>
      <c r="D23" s="16" t="n">
        <v>5E-008</v>
      </c>
      <c r="E23" s="3" t="n">
        <f aca="false">B23*100</f>
        <v>7E-006</v>
      </c>
      <c r="F23" s="0" t="n">
        <f aca="false">144*1000000</f>
        <v>144000000</v>
      </c>
      <c r="G23" s="0" t="n">
        <f aca="false">((4*3.1416)*B$2*(C$2^3)*(F23*E23)/D$2)</f>
        <v>2.4043846448522E+021</v>
      </c>
      <c r="H23" s="0" t="n">
        <f aca="false">((2/3)*LOG(G23))-10.73</f>
        <v>3.52400263051057</v>
      </c>
      <c r="I23" s="0" t="n">
        <f aca="false">(7*G23)/16*(F23^3)</f>
        <v>3.14101115972628E+045</v>
      </c>
      <c r="J23" s="0" t="n">
        <f aca="false">C23*100</f>
        <v>7.5E-006</v>
      </c>
      <c r="K23" s="0" t="n">
        <f aca="false">((4*3.1416)*B$2*(C$2^3)*(F23*J23)/D$2)</f>
        <v>2.57612640519879E+021</v>
      </c>
      <c r="L23" s="11" t="n">
        <f aca="false">((2/3)*LOG(K23))-10.73</f>
        <v>3.5439781127622</v>
      </c>
      <c r="M23" s="11" t="n">
        <f aca="false">(7*K23)/16*(F23^3)</f>
        <v>3.36536909970673E+045</v>
      </c>
      <c r="N23" s="0" t="n">
        <f aca="false">D23*100</f>
        <v>5E-006</v>
      </c>
      <c r="O23" s="11" t="n">
        <f aca="false">((4*3.1416)*B$2*(C$2^3)*(F23*N23)/D$2)</f>
        <v>1.71741760346586E+021</v>
      </c>
      <c r="P23" s="0" t="n">
        <f aca="false">((2/3)*LOG(O23))-10.73</f>
        <v>3.42658394005841</v>
      </c>
      <c r="Q23" s="11" t="n">
        <f aca="false">(7*O23)/16*(F23^3)</f>
        <v>2.24357939980449E+045</v>
      </c>
    </row>
    <row r="24" customFormat="false" ht="12.8" hidden="false" customHeight="false" outlineLevel="0" collapsed="false">
      <c r="A24" s="10" t="s">
        <v>22</v>
      </c>
      <c r="B24" s="16" t="n">
        <v>4E-008</v>
      </c>
      <c r="C24" s="16" t="n">
        <v>7E-008</v>
      </c>
      <c r="D24" s="16" t="n">
        <v>2E-008</v>
      </c>
      <c r="E24" s="3" t="n">
        <f aca="false">B24*100</f>
        <v>4E-006</v>
      </c>
      <c r="F24" s="0" t="n">
        <f aca="false">152*1000000</f>
        <v>152000000</v>
      </c>
      <c r="G24" s="0" t="n">
        <f aca="false">((4*3.1416)*B$2*(C$2^3)*(F24*E24)/D$2)</f>
        <v>1.45026375403784E+021</v>
      </c>
      <c r="H24" s="0" t="n">
        <f aca="false">((2/3)*LOG(G24))-10.73</f>
        <v>3.37763132861939</v>
      </c>
      <c r="I24" s="0" t="n">
        <f aca="false">(7*G24)/16*(F24^3)</f>
        <v>2.2282084359238E+045</v>
      </c>
      <c r="J24" s="0" t="n">
        <f aca="false">C24*100</f>
        <v>7E-006</v>
      </c>
      <c r="K24" s="0" t="n">
        <f aca="false">((4*3.1416)*B$2*(C$2^3)*(F24*J24)/D$2)</f>
        <v>2.53796156956621E+021</v>
      </c>
      <c r="L24" s="11" t="n">
        <f aca="false">((2/3)*LOG(K24))-10.73</f>
        <v>3.53965669441025</v>
      </c>
      <c r="M24" s="11" t="n">
        <f aca="false">(7*K24)/16*(F24^3)</f>
        <v>3.89936476286664E+045</v>
      </c>
      <c r="N24" s="0" t="n">
        <f aca="false">D24*100</f>
        <v>2E-006</v>
      </c>
      <c r="O24" s="11" t="n">
        <f aca="false">((4*3.1416)*B$2*(C$2^3)*(F24*N24)/D$2)</f>
        <v>7.25131877018918E+020</v>
      </c>
      <c r="P24" s="0" t="n">
        <f aca="false">((2/3)*LOG(O24))-10.73</f>
        <v>3.1769446648434</v>
      </c>
      <c r="Q24" s="11" t="n">
        <f aca="false">(7*O24)/16*(F24^3)</f>
        <v>1.1141042179619E+045</v>
      </c>
    </row>
    <row r="25" customFormat="false" ht="12.8" hidden="false" customHeight="false" outlineLevel="0" collapsed="false">
      <c r="A25" s="0" t="s">
        <v>23</v>
      </c>
      <c r="B25" s="1" t="n">
        <f aca="false">SUM(B20:B24)/5</f>
        <v>1.4E-007</v>
      </c>
      <c r="C25" s="1" t="n">
        <f aca="false">SUM(C20:C24)/5</f>
        <v>1.88E-007</v>
      </c>
      <c r="D25" s="1" t="n">
        <f aca="false">SUM(D20:D24)/5</f>
        <v>7.4E-008</v>
      </c>
      <c r="E25" s="3" t="n">
        <f aca="false">B25*100</f>
        <v>1.4E-005</v>
      </c>
      <c r="F25" s="0" t="n">
        <f aca="false">SUM(F20:F24)/5</f>
        <v>139200000</v>
      </c>
      <c r="G25" s="0" t="n">
        <f aca="false">((4*3.1416)*B$2*(C$2^3)*(F25*E25)/D$2)</f>
        <v>4.64847698004759E+021</v>
      </c>
      <c r="H25" s="12" t="n">
        <f aca="false">((2/3)*LOG(G25))-10.73</f>
        <v>3.71487378973942</v>
      </c>
      <c r="I25" s="0" t="n">
        <f aca="false">(7*G25)/16*(F25^3)</f>
        <v>5.48537657793176E+045</v>
      </c>
      <c r="J25" s="0" t="n">
        <f aca="false">SUM(J20:J24)/5</f>
        <v>1.88E-005</v>
      </c>
      <c r="K25" s="0" t="n">
        <f aca="false">((4*3.1416)*B$2*(C$2^3)*(F25*J25)/D$2)</f>
        <v>6.24224051606391E+021</v>
      </c>
      <c r="L25" s="13" t="n">
        <f aca="false">((2/3)*LOG(K25))-10.73</f>
        <v>3.80022699879639</v>
      </c>
      <c r="M25" s="11" t="n">
        <f aca="false">(7*K25)/16*(F25^3)</f>
        <v>7.36607711893694E+045</v>
      </c>
      <c r="N25" s="0" t="n">
        <f aca="false">SUM(N20:N24)/5</f>
        <v>7.4E-006</v>
      </c>
      <c r="O25" s="11" t="n">
        <f aca="false">((4*3.1416)*B$2*(C$2^3)*(F25*N25)/D$2)</f>
        <v>2.45705211802515E+021</v>
      </c>
      <c r="P25" s="12" t="n">
        <f aca="false">((2/3)*LOG(O25))-10.73</f>
        <v>3.53027624577458</v>
      </c>
      <c r="Q25" s="11" t="n">
        <f aca="false">(7*O25)/16*(F25^3)</f>
        <v>2.89941333404965E+045</v>
      </c>
    </row>
    <row r="26" customFormat="false" ht="12.8" hidden="false" customHeight="false" outlineLevel="0" collapsed="false">
      <c r="B26" s="8" t="s">
        <v>38</v>
      </c>
      <c r="C26" s="8" t="s">
        <v>39</v>
      </c>
      <c r="D26" s="8" t="s">
        <v>40</v>
      </c>
      <c r="E26" s="8" t="s">
        <v>41</v>
      </c>
      <c r="F26" s="9" t="s">
        <v>42</v>
      </c>
      <c r="G26" s="14"/>
      <c r="H26" s="14"/>
      <c r="I26" s="14"/>
      <c r="J26" s="9" t="s">
        <v>43</v>
      </c>
      <c r="K26" s="14"/>
      <c r="L26" s="15"/>
      <c r="M26" s="15"/>
      <c r="N26" s="9" t="s">
        <v>44</v>
      </c>
      <c r="O26" s="15"/>
      <c r="P26" s="14"/>
      <c r="Q26" s="15"/>
    </row>
    <row r="27" customFormat="false" ht="12.8" hidden="false" customHeight="false" outlineLevel="0" collapsed="false">
      <c r="A27" s="10" t="s">
        <v>18</v>
      </c>
      <c r="B27" s="3" t="n">
        <v>2.2E-005</v>
      </c>
      <c r="C27" s="3" t="n">
        <v>1.6E-005</v>
      </c>
      <c r="D27" s="3" t="n">
        <v>7.5E-006</v>
      </c>
      <c r="E27" s="3" t="n">
        <f aca="false">B27*100</f>
        <v>0.0022</v>
      </c>
      <c r="F27" s="0" t="n">
        <f aca="false">128*1000000</f>
        <v>128000000</v>
      </c>
      <c r="G27" s="0" t="n">
        <f aca="false">((4*3.1416)*B$2*(C$2^3)*(F27*E27)/D$2)</f>
        <v>6.71701107133314E+023</v>
      </c>
      <c r="H27" s="0" t="n">
        <f aca="false">((2/3)*LOG(G27))-10.73</f>
        <v>5.15478404275095</v>
      </c>
      <c r="I27" s="0" t="n">
        <f aca="false">(7*G27)/16*(F27^3)</f>
        <v>6.16288452599244E+047</v>
      </c>
      <c r="J27" s="0" t="n">
        <f aca="false">C27*100</f>
        <v>0.0016</v>
      </c>
      <c r="K27" s="0" t="n">
        <f aca="false">((4*3.1416)*B$2*(C$2^3)*(F27*J27)/D$2)</f>
        <v>4.88509896096956E+023</v>
      </c>
      <c r="L27" s="11" t="n">
        <f aca="false">((2/3)*LOG(K27))-10.73</f>
        <v>5.06258224397343</v>
      </c>
      <c r="M27" s="11" t="n">
        <f aca="false">(7*K27)/16*(F27^3)</f>
        <v>4.48209783708541E+047</v>
      </c>
      <c r="N27" s="0" t="n">
        <f aca="false">D27*100</f>
        <v>0.00075</v>
      </c>
      <c r="O27" s="11" t="n">
        <f aca="false">((4*3.1416)*B$2*(C$2^3)*(F27*N27)/D$2)</f>
        <v>2.28989013795448E+023</v>
      </c>
      <c r="P27" s="0" t="n">
        <f aca="false">((2/3)*LOG(O27))-10.73</f>
        <v>4.84320976446395</v>
      </c>
      <c r="Q27" s="11" t="n">
        <f aca="false">(7*O27)/16*(F27^3)</f>
        <v>2.10098336113379E+047</v>
      </c>
    </row>
    <row r="28" customFormat="false" ht="12.8" hidden="false" customHeight="false" outlineLevel="0" collapsed="false">
      <c r="A28" s="10" t="s">
        <v>19</v>
      </c>
      <c r="B28" s="3" t="n">
        <v>3E-006</v>
      </c>
      <c r="C28" s="3" t="n">
        <v>3E-006</v>
      </c>
      <c r="D28" s="3" t="n">
        <v>2E-006</v>
      </c>
      <c r="E28" s="3" t="n">
        <f aca="false">B28*100</f>
        <v>0.0003</v>
      </c>
      <c r="F28" s="0" t="n">
        <f aca="false">136*1000000</f>
        <v>136000000</v>
      </c>
      <c r="G28" s="0" t="n">
        <f aca="false">((4*3.1416)*B$2*(C$2^3)*(F28*E28)/D$2)</f>
        <v>9.73203308630654E+022</v>
      </c>
      <c r="H28" s="0" t="n">
        <f aca="false">((2/3)*LOG(G28))-10.73</f>
        <v>4.59546905116416</v>
      </c>
      <c r="I28" s="0" t="n">
        <f aca="false">(7*G28)/16*(F28^3)</f>
        <v>1.07102191958774E+047</v>
      </c>
      <c r="J28" s="0" t="n">
        <f aca="false">C28*100</f>
        <v>0.0003</v>
      </c>
      <c r="K28" s="0" t="n">
        <f aca="false">((4*3.1416)*B$2*(C$2^3)*(F28*J28)/D$2)</f>
        <v>9.73203308630654E+022</v>
      </c>
      <c r="L28" s="11" t="n">
        <f aca="false">((2/3)*LOG(K28))-10.73</f>
        <v>4.59546905116416</v>
      </c>
      <c r="M28" s="11" t="n">
        <f aca="false">(7*K28)/16*(F28^3)</f>
        <v>1.07102191958774E+047</v>
      </c>
      <c r="N28" s="0" t="n">
        <f aca="false">D28*100</f>
        <v>0.0002</v>
      </c>
      <c r="O28" s="11" t="n">
        <f aca="false">((4*3.1416)*B$2*(C$2^3)*(F28*N28)/D$2)</f>
        <v>6.48802205753769E+022</v>
      </c>
      <c r="P28" s="0" t="n">
        <f aca="false">((2/3)*LOG(O28))-10.73</f>
        <v>4.47807487846037</v>
      </c>
      <c r="Q28" s="11" t="n">
        <f aca="false">(7*O28)/16*(F28^3)</f>
        <v>7.14014613058492E+046</v>
      </c>
    </row>
    <row r="29" customFormat="false" ht="12.8" hidden="false" customHeight="false" outlineLevel="0" collapsed="false">
      <c r="A29" s="10" t="s">
        <v>20</v>
      </c>
      <c r="B29" s="3" t="n">
        <v>6E-006</v>
      </c>
      <c r="C29" s="3" t="n">
        <v>2E-006</v>
      </c>
      <c r="D29" s="3" t="n">
        <v>1E-006</v>
      </c>
      <c r="E29" s="3" t="n">
        <f aca="false">B29*100</f>
        <v>0.0006</v>
      </c>
      <c r="F29" s="0" t="n">
        <f aca="false">136*1000000</f>
        <v>136000000</v>
      </c>
      <c r="G29" s="0" t="n">
        <f aca="false">((4*3.1416)*B$2*(C$2^3)*(F29*E29)/D$2)</f>
        <v>1.94640661726131E+023</v>
      </c>
      <c r="H29" s="0" t="n">
        <f aca="false">((2/3)*LOG(G29))-10.73</f>
        <v>4.79615571494015</v>
      </c>
      <c r="I29" s="0" t="n">
        <f aca="false">(7*G29)/16*(F29^3)</f>
        <v>2.14204383917548E+047</v>
      </c>
      <c r="J29" s="0" t="n">
        <f aca="false">C29*100</f>
        <v>0.0002</v>
      </c>
      <c r="K29" s="0" t="n">
        <f aca="false">((4*3.1416)*B$2*(C$2^3)*(F29*J29)/D$2)</f>
        <v>6.48802205753769E+022</v>
      </c>
      <c r="L29" s="11" t="n">
        <f aca="false">((2/3)*LOG(K29))-10.73</f>
        <v>4.47807487846037</v>
      </c>
      <c r="M29" s="11" t="n">
        <f aca="false">(7*K29)/16*(F29^3)</f>
        <v>7.14014613058492E+046</v>
      </c>
      <c r="N29" s="0" t="n">
        <f aca="false">D29*100</f>
        <v>0.0001</v>
      </c>
      <c r="O29" s="11" t="n">
        <f aca="false">((4*3.1416)*B$2*(C$2^3)*(F29*N29)/D$2)</f>
        <v>3.24401102876884E+022</v>
      </c>
      <c r="P29" s="0" t="n">
        <f aca="false">((2/3)*LOG(O29))-10.73</f>
        <v>4.27738821468438</v>
      </c>
      <c r="Q29" s="11" t="n">
        <f aca="false">(7*O29)/16*(F29^3)</f>
        <v>3.57007306529246E+046</v>
      </c>
    </row>
    <row r="30" customFormat="false" ht="12.8" hidden="false" customHeight="false" outlineLevel="0" collapsed="false">
      <c r="A30" s="10" t="s">
        <v>21</v>
      </c>
      <c r="B30" s="3" t="n">
        <v>6E-006</v>
      </c>
      <c r="C30" s="3" t="n">
        <v>7E-006</v>
      </c>
      <c r="D30" s="3" t="n">
        <v>3.5E-006</v>
      </c>
      <c r="E30" s="3" t="n">
        <f aca="false">B30*100</f>
        <v>0.0006</v>
      </c>
      <c r="F30" s="0" t="n">
        <f aca="false">132*1000000</f>
        <v>132000000</v>
      </c>
      <c r="G30" s="0" t="n">
        <f aca="false">((4*3.1416)*B$2*(C$2^3)*(F30*E30)/D$2)</f>
        <v>1.88915936381245E+023</v>
      </c>
      <c r="H30" s="0" t="n">
        <f aca="false">((2/3)*LOG(G30))-10.73</f>
        <v>4.78751239683056</v>
      </c>
      <c r="I30" s="0" t="n">
        <f aca="false">(7*G30)/16*(F30^3)</f>
        <v>1.90094016160518E+047</v>
      </c>
      <c r="J30" s="0" t="n">
        <f aca="false">C30*100</f>
        <v>0.0007</v>
      </c>
      <c r="K30" s="0" t="n">
        <f aca="false">((4*3.1416)*B$2*(C$2^3)*(F30*J30)/D$2)</f>
        <v>2.20401925778119E+023</v>
      </c>
      <c r="L30" s="11" t="n">
        <f aca="false">((2/3)*LOG(K30))-10.73</f>
        <v>4.83214358991764</v>
      </c>
      <c r="M30" s="11" t="n">
        <f aca="false">(7*K30)/16*(F30^3)</f>
        <v>2.21776352187271E+047</v>
      </c>
      <c r="N30" s="0" t="n">
        <f aca="false">D30*100</f>
        <v>0.00035</v>
      </c>
      <c r="O30" s="11" t="n">
        <f aca="false">((4*3.1416)*B$2*(C$2^3)*(F30*N30)/D$2)</f>
        <v>1.10200962889059E+023</v>
      </c>
      <c r="P30" s="0" t="n">
        <f aca="false">((2/3)*LOG(O30))-10.73</f>
        <v>4.63145692614165</v>
      </c>
      <c r="Q30" s="11" t="n">
        <f aca="false">(7*O30)/16*(F30^3)</f>
        <v>1.10888176093635E+047</v>
      </c>
    </row>
    <row r="31" customFormat="false" ht="12.8" hidden="false" customHeight="false" outlineLevel="0" collapsed="false">
      <c r="A31" s="10" t="s">
        <v>22</v>
      </c>
      <c r="B31" s="3" t="n">
        <v>5E-006</v>
      </c>
      <c r="C31" s="3" t="n">
        <v>3E-006</v>
      </c>
      <c r="D31" s="3" t="n">
        <v>2E-006</v>
      </c>
      <c r="E31" s="3" t="n">
        <f aca="false">B31*100</f>
        <v>0.0005</v>
      </c>
      <c r="F31" s="0" t="n">
        <f aca="false">148*1000000</f>
        <v>148000000</v>
      </c>
      <c r="G31" s="0" t="n">
        <f aca="false">((4*3.1416)*B$2*(C$2^3)*(F31*E31)/D$2)</f>
        <v>1.76512364800658E+023</v>
      </c>
      <c r="H31" s="0" t="n">
        <f aca="false">((2/3)*LOG(G31))-10.73</f>
        <v>4.76785008892489</v>
      </c>
      <c r="I31" s="0" t="n">
        <f aca="false">(7*G31)/16*(F31^3)</f>
        <v>2.50344662798936E+047</v>
      </c>
      <c r="J31" s="0" t="n">
        <f aca="false">C31*100</f>
        <v>0.0003</v>
      </c>
      <c r="K31" s="0" t="n">
        <f aca="false">((4*3.1416)*B$2*(C$2^3)*(F31*J31)/D$2)</f>
        <v>1.05907418880395E+023</v>
      </c>
      <c r="L31" s="11" t="n">
        <f aca="false">((2/3)*LOG(K31))-10.73</f>
        <v>4.61995092251398</v>
      </c>
      <c r="M31" s="11" t="n">
        <f aca="false">(7*K31)/16*(F31^3)</f>
        <v>1.50206797679362E+047</v>
      </c>
      <c r="N31" s="0" t="n">
        <f aca="false">D31*100</f>
        <v>0.0002</v>
      </c>
      <c r="O31" s="11" t="n">
        <f aca="false">((4*3.1416)*B$2*(C$2^3)*(F31*N31)/D$2)</f>
        <v>7.06049459202631E+022</v>
      </c>
      <c r="P31" s="0" t="n">
        <f aca="false">((2/3)*LOG(O31))-10.73</f>
        <v>4.50255674981019</v>
      </c>
      <c r="Q31" s="11" t="n">
        <f aca="false">(7*O31)/16*(F31^3)</f>
        <v>1.00137865119574E+047</v>
      </c>
    </row>
    <row r="32" customFormat="false" ht="12.8" hidden="false" customHeight="false" outlineLevel="0" collapsed="false">
      <c r="A32" s="0" t="s">
        <v>23</v>
      </c>
      <c r="B32" s="1" t="n">
        <f aca="false">SUM(B27:B31)/5</f>
        <v>8.4E-006</v>
      </c>
      <c r="C32" s="1" t="n">
        <f aca="false">SUM(C27:C31)</f>
        <v>3.1E-005</v>
      </c>
      <c r="D32" s="1" t="n">
        <f aca="false">SUM(D27:D31)/5</f>
        <v>3.2E-006</v>
      </c>
      <c r="E32" s="3" t="n">
        <f aca="false">B32*100</f>
        <v>0.00084</v>
      </c>
      <c r="F32" s="0" t="n">
        <f aca="false">SUM(F27:F31)/5</f>
        <v>136000000</v>
      </c>
      <c r="G32" s="0" t="n">
        <f aca="false">((4*3.1416)*B$2*(C$2^3)*(F32*E32)/D$2)</f>
        <v>2.72496926416583E+023</v>
      </c>
      <c r="H32" s="12" t="n">
        <f aca="false">((2/3)*LOG(G32))-10.73</f>
        <v>4.8935744053923</v>
      </c>
      <c r="I32" s="0" t="n">
        <f aca="false">(7*G32)/16*(F32^3)</f>
        <v>2.99886137484567E+047</v>
      </c>
      <c r="J32" s="0" t="n">
        <f aca="false">SUM(J27:J31)/5</f>
        <v>0.00062</v>
      </c>
      <c r="K32" s="0" t="n">
        <f aca="false">((4*3.1416)*B$2*(C$2^3)*(F32*J32)/D$2)</f>
        <v>2.01128683783668E+023</v>
      </c>
      <c r="L32" s="13" t="n">
        <f aca="false">((2/3)*LOG(K32))-10.73</f>
        <v>4.80564934101655</v>
      </c>
      <c r="M32" s="11" t="n">
        <f aca="false">(7*K32)/16*(F32^3)</f>
        <v>2.21344530048132E+047</v>
      </c>
      <c r="N32" s="0" t="n">
        <f aca="false">SUM(N27:N31)/5</f>
        <v>0.00032</v>
      </c>
      <c r="O32" s="11" t="n">
        <f aca="false">((4*3.1416)*B$2*(C$2^3)*(F32*N32)/D$2)</f>
        <v>1.03808352920603E+023</v>
      </c>
      <c r="P32" s="12" t="n">
        <f aca="false">((2/3)*LOG(O32))-10.73</f>
        <v>4.61415486689765</v>
      </c>
      <c r="Q32" s="11" t="n">
        <f aca="false">(7*O32)/16*(F32^3)</f>
        <v>1.14242338089359E+047</v>
      </c>
    </row>
    <row r="33" customFormat="false" ht="12.8" hidden="false" customHeight="false" outlineLevel="0" collapsed="false">
      <c r="B33" s="8" t="s">
        <v>45</v>
      </c>
      <c r="C33" s="8" t="s">
        <v>46</v>
      </c>
      <c r="D33" s="8" t="s">
        <v>47</v>
      </c>
      <c r="E33" s="8" t="s">
        <v>48</v>
      </c>
      <c r="F33" s="9" t="s">
        <v>49</v>
      </c>
      <c r="G33" s="14"/>
      <c r="H33" s="14"/>
      <c r="I33" s="14"/>
      <c r="J33" s="9" t="s">
        <v>50</v>
      </c>
      <c r="K33" s="14"/>
      <c r="L33" s="15"/>
      <c r="M33" s="15"/>
      <c r="N33" s="9" t="s">
        <v>51</v>
      </c>
      <c r="O33" s="15"/>
      <c r="P33" s="14"/>
      <c r="Q33" s="15"/>
    </row>
    <row r="34" customFormat="false" ht="12.8" hidden="false" customHeight="false" outlineLevel="0" collapsed="false">
      <c r="A34" s="10" t="s">
        <v>18</v>
      </c>
      <c r="B34" s="3" t="n">
        <v>2.5E-005</v>
      </c>
      <c r="C34" s="3" t="n">
        <v>1.8E-005</v>
      </c>
      <c r="D34" s="3" t="n">
        <v>5E-006</v>
      </c>
      <c r="E34" s="3" t="n">
        <f aca="false">B34*100</f>
        <v>0.0025</v>
      </c>
      <c r="F34" s="0" t="n">
        <f aca="false">140*1000000</f>
        <v>140000000</v>
      </c>
      <c r="G34" s="0" t="n">
        <f aca="false">((4*3.1416)*B$2*(C$2^3)*(F34*E34)/D$2)</f>
        <v>8.3485577946257E+023</v>
      </c>
      <c r="H34" s="0" t="n">
        <f aca="false">((2/3)*LOG(G34))-10.73</f>
        <v>5.21774097200442</v>
      </c>
      <c r="I34" s="0" t="n">
        <f aca="false">(7*G34)/16*(F34^3)</f>
        <v>1.00224436324482E+048</v>
      </c>
      <c r="J34" s="0" t="n">
        <f aca="false">C34*100</f>
        <v>0.0018</v>
      </c>
      <c r="K34" s="0" t="n">
        <f aca="false">((4*3.1416)*B$2*(C$2^3)*(F34*J34)/D$2)</f>
        <v>6.01096161213051E+023</v>
      </c>
      <c r="L34" s="11" t="n">
        <f aca="false">((2/3)*LOG(K34))-10.73</f>
        <v>5.1226293029586</v>
      </c>
      <c r="M34" s="11" t="n">
        <f aca="false">(7*K34)/16*(F34^3)</f>
        <v>7.21615941536267E+047</v>
      </c>
      <c r="N34" s="0" t="n">
        <f aca="false">D34*100</f>
        <v>0.0005</v>
      </c>
      <c r="O34" s="11" t="n">
        <f aca="false">((4*3.1416)*B$2*(C$2^3)*(F34*N34)/D$2)</f>
        <v>1.66971155892514E+023</v>
      </c>
      <c r="P34" s="0" t="n">
        <f aca="false">((2/3)*LOG(O34))-10.73</f>
        <v>4.75176096911374</v>
      </c>
      <c r="Q34" s="11" t="n">
        <f aca="false">(7*O34)/16*(F34^3)</f>
        <v>2.00448872648963E+047</v>
      </c>
    </row>
    <row r="35" customFormat="false" ht="12.8" hidden="false" customHeight="false" outlineLevel="0" collapsed="false">
      <c r="A35" s="10" t="s">
        <v>19</v>
      </c>
      <c r="B35" s="3" t="n">
        <v>2E-005</v>
      </c>
      <c r="C35" s="3" t="n">
        <v>5E-006</v>
      </c>
      <c r="D35" s="3" t="n">
        <v>3E-006</v>
      </c>
      <c r="E35" s="3" t="n">
        <f aca="false">B35*100</f>
        <v>0.002</v>
      </c>
      <c r="F35" s="0" t="n">
        <f aca="false">120*1000000</f>
        <v>120000000</v>
      </c>
      <c r="G35" s="0" t="n">
        <f aca="false">((4*3.1416)*B$2*(C$2^3)*(F35*E35)/D$2)</f>
        <v>5.7247253448862E+023</v>
      </c>
      <c r="H35" s="0" t="n">
        <f aca="false">((2/3)*LOG(G35))-10.73</f>
        <v>5.10850310357864</v>
      </c>
      <c r="I35" s="0" t="n">
        <f aca="false">(7*G35)/16*(F35^3)</f>
        <v>4.32789236073396E+047</v>
      </c>
      <c r="J35" s="0" t="n">
        <f aca="false">C35*100</f>
        <v>0.0005</v>
      </c>
      <c r="K35" s="0" t="n">
        <f aca="false">((4*3.1416)*B$2*(C$2^3)*(F35*J35)/D$2)</f>
        <v>1.43118133622155E+023</v>
      </c>
      <c r="L35" s="11" t="n">
        <f aca="false">((2/3)*LOG(K35))-10.73</f>
        <v>4.70712977602667</v>
      </c>
      <c r="M35" s="11" t="n">
        <f aca="false">(7*K35)/16*(F35^3)</f>
        <v>1.08197309018349E+047</v>
      </c>
      <c r="N35" s="0" t="n">
        <f aca="false">D35*100</f>
        <v>0.0003</v>
      </c>
      <c r="O35" s="11" t="n">
        <f aca="false">((4*3.1416)*B$2*(C$2^3)*(F35*N35)/D$2)</f>
        <v>8.5870880173293E+022</v>
      </c>
      <c r="P35" s="0" t="n">
        <f aca="false">((2/3)*LOG(O35))-10.73</f>
        <v>4.55923060961576</v>
      </c>
      <c r="Q35" s="11" t="n">
        <f aca="false">(7*O35)/16*(F35^3)</f>
        <v>6.49183854110095E+046</v>
      </c>
    </row>
    <row r="36" customFormat="false" ht="12.8" hidden="false" customHeight="false" outlineLevel="0" collapsed="false">
      <c r="A36" s="10" t="s">
        <v>20</v>
      </c>
      <c r="B36" s="3" t="n">
        <v>1.5E-005</v>
      </c>
      <c r="C36" s="3" t="n">
        <v>8E-006</v>
      </c>
      <c r="D36" s="3" t="n">
        <v>2E-006</v>
      </c>
      <c r="E36" s="3" t="n">
        <f aca="false">B36*100</f>
        <v>0.0015</v>
      </c>
      <c r="F36" s="0" t="n">
        <f aca="false">120*1000000</f>
        <v>120000000</v>
      </c>
      <c r="G36" s="0" t="n">
        <f aca="false">((4*3.1416)*B$2*(C$2^3)*(F36*E36)/D$2)</f>
        <v>4.29354400866465E+023</v>
      </c>
      <c r="H36" s="0" t="n">
        <f aca="false">((2/3)*LOG(G36))-10.73</f>
        <v>5.02521061250644</v>
      </c>
      <c r="I36" s="0" t="n">
        <f aca="false">(7*G36)/16*(F36^3)</f>
        <v>3.24591927055047E+047</v>
      </c>
      <c r="J36" s="0" t="n">
        <f aca="false">C36*100</f>
        <v>0.0008</v>
      </c>
      <c r="K36" s="0" t="n">
        <f aca="false">((4*3.1416)*B$2*(C$2^3)*(F36*J36)/D$2)</f>
        <v>2.28989013795448E+023</v>
      </c>
      <c r="L36" s="11" t="n">
        <f aca="false">((2/3)*LOG(K36))-10.73</f>
        <v>4.84320976446395</v>
      </c>
      <c r="M36" s="11" t="n">
        <f aca="false">(7*K36)/16*(F36^3)</f>
        <v>1.73115694429359E+047</v>
      </c>
      <c r="N36" s="0" t="n">
        <f aca="false">D36*100</f>
        <v>0.0002</v>
      </c>
      <c r="O36" s="11" t="n">
        <f aca="false">((4*3.1416)*B$2*(C$2^3)*(F36*N36)/D$2)</f>
        <v>5.7247253448862E+022</v>
      </c>
      <c r="P36" s="0" t="n">
        <f aca="false">((2/3)*LOG(O36))-10.73</f>
        <v>4.44183643691197</v>
      </c>
      <c r="Q36" s="11" t="n">
        <f aca="false">(7*O36)/16*(F36^3)</f>
        <v>4.32789236073396E+046</v>
      </c>
    </row>
    <row r="37" customFormat="false" ht="12.8" hidden="false" customHeight="false" outlineLevel="0" collapsed="false">
      <c r="A37" s="10" t="s">
        <v>21</v>
      </c>
      <c r="B37" s="3" t="n">
        <v>1.2E-005</v>
      </c>
      <c r="C37" s="3" t="n">
        <v>6E-006</v>
      </c>
      <c r="D37" s="3" t="n">
        <v>3E-006</v>
      </c>
      <c r="E37" s="3" t="n">
        <f aca="false">B37*100</f>
        <v>0.0012</v>
      </c>
      <c r="F37" s="0" t="n">
        <f aca="false">124*1000000</f>
        <v>124000000</v>
      </c>
      <c r="G37" s="0" t="n">
        <f aca="false">((4*3.1416)*B$2*(C$2^3)*(F37*E37)/D$2)</f>
        <v>3.54932971382944E+023</v>
      </c>
      <c r="H37" s="0" t="n">
        <f aca="false">((2/3)*LOG(G37))-10.73</f>
        <v>4.97009756324414</v>
      </c>
      <c r="I37" s="0" t="n">
        <f aca="false">(7*G37)/16*(F37^3)</f>
        <v>2.9606662821314E+047</v>
      </c>
      <c r="J37" s="0" t="n">
        <f aca="false">C37*100</f>
        <v>0.0006</v>
      </c>
      <c r="K37" s="0" t="n">
        <f aca="false">((4*3.1416)*B$2*(C$2^3)*(F37*J37)/D$2)</f>
        <v>1.77466485691472E+023</v>
      </c>
      <c r="L37" s="11" t="n">
        <f aca="false">((2/3)*LOG(K37))-10.73</f>
        <v>4.76941089946815</v>
      </c>
      <c r="M37" s="11" t="n">
        <f aca="false">(7*K37)/16*(F37^3)</f>
        <v>1.4803331410657E+047</v>
      </c>
      <c r="N37" s="0" t="n">
        <f aca="false">D37*100</f>
        <v>0.0003</v>
      </c>
      <c r="O37" s="11" t="n">
        <f aca="false">((4*3.1416)*B$2*(C$2^3)*(F37*N37)/D$2)</f>
        <v>8.8733242845736E+022</v>
      </c>
      <c r="P37" s="0" t="n">
        <f aca="false">((2/3)*LOG(O37))-10.73</f>
        <v>4.56872423569217</v>
      </c>
      <c r="Q37" s="11" t="n">
        <f aca="false">(7*O37)/16*(F37^3)</f>
        <v>7.4016657053285E+046</v>
      </c>
    </row>
    <row r="38" customFormat="false" ht="12.8" hidden="false" customHeight="false" outlineLevel="0" collapsed="false">
      <c r="A38" s="10" t="s">
        <v>22</v>
      </c>
      <c r="B38" s="3" t="n">
        <v>1.6E-005</v>
      </c>
      <c r="C38" s="3" t="n">
        <v>7E-006</v>
      </c>
      <c r="D38" s="3" t="n">
        <v>2E-006</v>
      </c>
      <c r="E38" s="3" t="n">
        <f aca="false">B38*100</f>
        <v>0.0016</v>
      </c>
      <c r="F38" s="0" t="n">
        <f aca="false">132*1000000</f>
        <v>132000000</v>
      </c>
      <c r="G38" s="0" t="n">
        <f aca="false">((4*3.1416)*B$2*(C$2^3)*(F38*E38)/D$2)</f>
        <v>5.03775830349985E+023</v>
      </c>
      <c r="H38" s="0" t="n">
        <f aca="false">((2/3)*LOG(G38))-10.73</f>
        <v>5.07149155167875</v>
      </c>
      <c r="I38" s="0" t="n">
        <f aca="false">(7*G38)/16*(F38^3)</f>
        <v>5.06917376428048E+047</v>
      </c>
      <c r="J38" s="0" t="n">
        <f aca="false">C38*100</f>
        <v>0.0007</v>
      </c>
      <c r="K38" s="0" t="n">
        <f aca="false">((4*3.1416)*B$2*(C$2^3)*(F38*J38)/D$2)</f>
        <v>2.20401925778119E+023</v>
      </c>
      <c r="L38" s="11" t="n">
        <f aca="false">((2/3)*LOG(K38))-10.73</f>
        <v>4.83214358991764</v>
      </c>
      <c r="M38" s="11" t="n">
        <f aca="false">(7*K38)/16*(F38^3)</f>
        <v>2.21776352187271E+047</v>
      </c>
      <c r="N38" s="0" t="n">
        <f aca="false">D38*100</f>
        <v>0.0002</v>
      </c>
      <c r="O38" s="11" t="n">
        <f aca="false">((4*3.1416)*B$2*(C$2^3)*(F38*N38)/D$2)</f>
        <v>6.29719787937482E+022</v>
      </c>
      <c r="P38" s="0" t="n">
        <f aca="false">((2/3)*LOG(O38))-10.73</f>
        <v>4.46943156035079</v>
      </c>
      <c r="Q38" s="11" t="n">
        <f aca="false">(7*O38)/16*(F38^3)</f>
        <v>6.3364672053506E+046</v>
      </c>
    </row>
    <row r="39" customFormat="false" ht="12.8" hidden="false" customHeight="false" outlineLevel="0" collapsed="false">
      <c r="A39" s="0" t="s">
        <v>23</v>
      </c>
      <c r="B39" s="2" t="n">
        <f aca="false">SUM(B34:B38)</f>
        <v>8.8E-005</v>
      </c>
      <c r="C39" s="2" t="n">
        <f aca="false">SUM(C34:C38)/5</f>
        <v>8.8E-006</v>
      </c>
      <c r="D39" s="2" t="n">
        <f aca="false">SUM(D34:D38)/5</f>
        <v>3E-006</v>
      </c>
      <c r="E39" s="3" t="n">
        <f aca="false">B39*100</f>
        <v>0.0088</v>
      </c>
      <c r="F39" s="0" t="n">
        <f aca="false">SUM(F34:F38)/5</f>
        <v>127200000</v>
      </c>
      <c r="G39" s="0" t="n">
        <f aca="false">((4*3.1416)*B$2*(C$2^3)*(F39*E39)/D$2)</f>
        <v>2.67001190085492E+024</v>
      </c>
      <c r="H39" s="12" t="n">
        <f aca="false">((2/3)*LOG(G39))-10.73</f>
        <v>5.55434213141261</v>
      </c>
      <c r="I39" s="0" t="n">
        <f aca="false">(7*G39)/16*(F39^3)</f>
        <v>2.40410033194612E+048</v>
      </c>
      <c r="J39" s="0" t="n">
        <f aca="false">SUM(J34:J38)/5</f>
        <v>0.00088</v>
      </c>
      <c r="K39" s="0" t="n">
        <f aca="false">((4*3.1416)*B$2*(C$2^3)*(F39*J39)/D$2)</f>
        <v>2.67001190085492E+023</v>
      </c>
      <c r="L39" s="13" t="n">
        <f aca="false">((2/3)*LOG(K39))-10.73</f>
        <v>4.88767546474594</v>
      </c>
      <c r="M39" s="11" t="n">
        <f aca="false">(7*K39)/16*(F39^3)</f>
        <v>2.40410033194612E+047</v>
      </c>
      <c r="N39" s="0" t="n">
        <f aca="false">SUM(N34:N38)/5</f>
        <v>0.0003</v>
      </c>
      <c r="O39" s="11" t="n">
        <f aca="false">((4*3.1416)*B$2*(C$2^3)*(F39*N39)/D$2)</f>
        <v>9.10231329836905E+022</v>
      </c>
      <c r="P39" s="12" t="n">
        <f aca="false">((2/3)*LOG(O39))-10.73</f>
        <v>4.57610118645894</v>
      </c>
      <c r="Q39" s="11" t="n">
        <f aca="false">(7*O39)/16*(F39^3)</f>
        <v>8.19579658617996E+046</v>
      </c>
    </row>
    <row r="40" customFormat="false" ht="12.8" hidden="false" customHeight="false" outlineLevel="0" collapsed="false">
      <c r="B40" s="8" t="s">
        <v>52</v>
      </c>
      <c r="C40" s="8" t="s">
        <v>53</v>
      </c>
      <c r="D40" s="8" t="s">
        <v>54</v>
      </c>
      <c r="E40" s="8" t="s">
        <v>55</v>
      </c>
      <c r="F40" s="9" t="s">
        <v>56</v>
      </c>
      <c r="G40" s="14"/>
      <c r="H40" s="14"/>
      <c r="I40" s="14"/>
      <c r="J40" s="9" t="s">
        <v>57</v>
      </c>
      <c r="K40" s="14"/>
      <c r="L40" s="15"/>
      <c r="M40" s="15"/>
      <c r="N40" s="9" t="s">
        <v>58</v>
      </c>
      <c r="O40" s="15"/>
      <c r="P40" s="14"/>
      <c r="Q40" s="15"/>
    </row>
    <row r="41" customFormat="false" ht="12.8" hidden="false" customHeight="false" outlineLevel="0" collapsed="false">
      <c r="A41" s="10" t="s">
        <v>18</v>
      </c>
      <c r="B41" s="3" t="n">
        <v>3.5E-005</v>
      </c>
      <c r="C41" s="3" t="n">
        <v>6E-005</v>
      </c>
      <c r="D41" s="3" t="n">
        <v>0.00015</v>
      </c>
      <c r="E41" s="3" t="n">
        <f aca="false">B41*100</f>
        <v>0.0035</v>
      </c>
      <c r="F41" s="0" t="n">
        <f aca="false">160*1000000</f>
        <v>160000000</v>
      </c>
      <c r="G41" s="0" t="n">
        <f aca="false">((4*3.1416)*B$2*(C$2^3)*(F41*E41)/D$2)</f>
        <v>1.33576924714011E+024</v>
      </c>
      <c r="H41" s="0" t="n">
        <f aca="false">((2/3)*LOG(G41))-10.73</f>
        <v>5.3538209604417</v>
      </c>
      <c r="I41" s="0" t="n">
        <f aca="false">(7*G41)/16*(F41^3)</f>
        <v>2.39369849087508E+048</v>
      </c>
      <c r="J41" s="0" t="n">
        <f aca="false">C41*100</f>
        <v>0.006</v>
      </c>
      <c r="K41" s="0" t="n">
        <f aca="false">((4*3.1416)*B$2*(C$2^3)*(F41*J41)/D$2)</f>
        <v>2.28989013795448E+024</v>
      </c>
      <c r="L41" s="11" t="n">
        <f aca="false">((2/3)*LOG(K41))-10.73</f>
        <v>5.50987643113061</v>
      </c>
      <c r="M41" s="11" t="n">
        <f aca="false">(7*K41)/16*(F41^3)</f>
        <v>4.10348312721443E+048</v>
      </c>
      <c r="N41" s="0" t="n">
        <f aca="false">D41*100</f>
        <v>0.015</v>
      </c>
      <c r="O41" s="11" t="n">
        <f aca="false">((4*3.1416)*B$2*(C$2^3)*(F41*N41)/D$2)</f>
        <v>5.7247253448862E+024</v>
      </c>
      <c r="P41" s="0" t="n">
        <f aca="false">((2/3)*LOG(O41))-10.73</f>
        <v>5.77516977024531</v>
      </c>
      <c r="Q41" s="11" t="n">
        <f aca="false">(7*O41)/16*(F41^3)</f>
        <v>1.02587078180361E+049</v>
      </c>
    </row>
    <row r="42" customFormat="false" ht="12.8" hidden="false" customHeight="false" outlineLevel="0" collapsed="false">
      <c r="A42" s="10" t="s">
        <v>19</v>
      </c>
      <c r="B42" s="3" t="n">
        <v>8E-005</v>
      </c>
      <c r="C42" s="3" t="n">
        <v>7E-005</v>
      </c>
      <c r="D42" s="3" t="n">
        <v>4E-005</v>
      </c>
      <c r="E42" s="3" t="n">
        <f aca="false">B42*100</f>
        <v>0.008</v>
      </c>
      <c r="F42" s="0" t="n">
        <f aca="false">168*1000000</f>
        <v>168000000</v>
      </c>
      <c r="G42" s="0" t="n">
        <f aca="false">((4*3.1416)*B$2*(C$2^3)*(F42*E42)/D$2)</f>
        <v>3.20584619313627E+024</v>
      </c>
      <c r="H42" s="0" t="n">
        <f aca="false">((2/3)*LOG(G42))-10.73</f>
        <v>5.60729512158277</v>
      </c>
      <c r="I42" s="0" t="n">
        <f aca="false">(7*G42)/16*(F42^3)</f>
        <v>6.65041251719824E+048</v>
      </c>
      <c r="J42" s="0" t="n">
        <f aca="false">C42*100</f>
        <v>0.007</v>
      </c>
      <c r="K42" s="0" t="n">
        <f aca="false">((4*3.1416)*B$2*(C$2^3)*(F42*J42)/D$2)</f>
        <v>2.80511541899424E+024</v>
      </c>
      <c r="L42" s="11" t="n">
        <f aca="false">((2/3)*LOG(K42))-10.73</f>
        <v>5.56863382359765</v>
      </c>
      <c r="M42" s="11" t="n">
        <f aca="false">(7*K42)/16*(F42^3)</f>
        <v>5.81911095254846E+048</v>
      </c>
      <c r="N42" s="0" t="n">
        <f aca="false">D42*100</f>
        <v>0.004</v>
      </c>
      <c r="O42" s="11" t="n">
        <f aca="false">((4*3.1416)*B$2*(C$2^3)*(F42*N42)/D$2)</f>
        <v>1.60292309656814E+024</v>
      </c>
      <c r="P42" s="0" t="n">
        <f aca="false">((2/3)*LOG(O42))-10.73</f>
        <v>5.40660845780679</v>
      </c>
      <c r="Q42" s="11" t="n">
        <f aca="false">(7*O42)/16*(F42^3)</f>
        <v>3.32520625859912E+048</v>
      </c>
    </row>
    <row r="43" customFormat="false" ht="12.8" hidden="false" customHeight="false" outlineLevel="0" collapsed="false">
      <c r="A43" s="10" t="s">
        <v>20</v>
      </c>
      <c r="B43" s="3" t="n">
        <v>7E-005</v>
      </c>
      <c r="C43" s="3" t="n">
        <v>0.0001</v>
      </c>
      <c r="D43" s="3" t="n">
        <v>3E-005</v>
      </c>
      <c r="E43" s="3" t="n">
        <f aca="false">B43*100</f>
        <v>0.007</v>
      </c>
      <c r="F43" s="0" t="n">
        <f aca="false">164*1000000</f>
        <v>164000000</v>
      </c>
      <c r="G43" s="0" t="n">
        <f aca="false">((4*3.1416)*B$2*(C$2^3)*(F43*E43)/D$2)</f>
        <v>2.73832695663723E+024</v>
      </c>
      <c r="H43" s="0" t="n">
        <f aca="false">((2/3)*LOG(G43))-10.73</f>
        <v>5.5616568678122</v>
      </c>
      <c r="I43" s="0" t="n">
        <f aca="false">(7*G43)/16*(F43^3)</f>
        <v>5.28439050099505E+048</v>
      </c>
      <c r="J43" s="0" t="n">
        <f aca="false">C43*100</f>
        <v>0.01</v>
      </c>
      <c r="K43" s="0" t="n">
        <f aca="false">((4*3.1416)*B$2*(C$2^3)*(F43*J43)/D$2)</f>
        <v>3.9118956523389E+024</v>
      </c>
      <c r="L43" s="11" t="n">
        <f aca="false">((2/3)*LOG(K43))-10.73</f>
        <v>5.66492484113604</v>
      </c>
      <c r="M43" s="11" t="n">
        <f aca="false">(7*K43)/16*(F43^3)</f>
        <v>7.54912928713578E+048</v>
      </c>
      <c r="N43" s="0" t="n">
        <f aca="false">D43*100</f>
        <v>0.003</v>
      </c>
      <c r="O43" s="11" t="n">
        <f aca="false">((4*3.1416)*B$2*(C$2^3)*(F43*N43)/D$2)</f>
        <v>1.17356869570167E+024</v>
      </c>
      <c r="P43" s="0" t="n">
        <f aca="false">((2/3)*LOG(O43))-10.73</f>
        <v>5.31633901094914</v>
      </c>
      <c r="Q43" s="11" t="n">
        <f aca="false">(7*O43)/16*(F43^3)</f>
        <v>2.26473878614073E+048</v>
      </c>
    </row>
    <row r="44" customFormat="false" ht="12.8" hidden="false" customHeight="false" outlineLevel="0" collapsed="false">
      <c r="A44" s="10" t="s">
        <v>21</v>
      </c>
      <c r="B44" s="3" t="n">
        <v>7.5E-005</v>
      </c>
      <c r="C44" s="3" t="n">
        <v>6E-005</v>
      </c>
      <c r="D44" s="3" t="n">
        <v>2.5E-005</v>
      </c>
      <c r="E44" s="3" t="n">
        <f aca="false">B44*100</f>
        <v>0.0075</v>
      </c>
      <c r="F44" s="0" t="n">
        <f aca="false">152*1000000</f>
        <v>152000000</v>
      </c>
      <c r="G44" s="0" t="n">
        <f aca="false">((4*3.1416)*B$2*(C$2^3)*(F44*E44)/D$2)</f>
        <v>2.71924453882094E+024</v>
      </c>
      <c r="H44" s="0" t="n">
        <f aca="false">((2/3)*LOG(G44))-10.73</f>
        <v>5.55963217666188</v>
      </c>
      <c r="I44" s="0" t="n">
        <f aca="false">(7*G44)/16*(F44^3)</f>
        <v>4.17789081735712E+048</v>
      </c>
      <c r="J44" s="0" t="n">
        <f aca="false">C44*100</f>
        <v>0.006</v>
      </c>
      <c r="K44" s="0" t="n">
        <f aca="false">((4*3.1416)*B$2*(C$2^3)*(F44*J44)/D$2)</f>
        <v>2.17539563105676E+024</v>
      </c>
      <c r="L44" s="11" t="n">
        <f aca="false">((2/3)*LOG(K44))-10.73</f>
        <v>5.49502550132318</v>
      </c>
      <c r="M44" s="11" t="n">
        <f aca="false">(7*K44)/16*(F44^3)</f>
        <v>3.3423126538857E+048</v>
      </c>
      <c r="N44" s="0" t="n">
        <f aca="false">D44*100</f>
        <v>0.0025</v>
      </c>
      <c r="O44" s="11" t="n">
        <f aca="false">((4*3.1416)*B$2*(C$2^3)*(F44*N44)/D$2)</f>
        <v>9.06414846273648E+023</v>
      </c>
      <c r="P44" s="0" t="n">
        <f aca="false">((2/3)*LOG(O44))-10.73</f>
        <v>5.24155134018211</v>
      </c>
      <c r="Q44" s="11" t="n">
        <f aca="false">(7*O44)/16*(F44^3)</f>
        <v>1.39263027245237E+048</v>
      </c>
    </row>
    <row r="45" customFormat="false" ht="12.8" hidden="false" customHeight="false" outlineLevel="0" collapsed="false">
      <c r="A45" s="10" t="s">
        <v>22</v>
      </c>
      <c r="B45" s="3" t="n">
        <v>9E-005</v>
      </c>
      <c r="C45" s="3" t="n">
        <v>7E-005</v>
      </c>
      <c r="D45" s="3" t="n">
        <v>3E-005</v>
      </c>
      <c r="E45" s="3" t="n">
        <f aca="false">B45*100</f>
        <v>0.009</v>
      </c>
      <c r="F45" s="0" t="n">
        <f aca="false">162*1000000</f>
        <v>162000000</v>
      </c>
      <c r="G45" s="0" t="n">
        <f aca="false">((4*3.1416)*B$2*(C$2^3)*(F45*E45)/D$2)</f>
        <v>3.47777064701836E+024</v>
      </c>
      <c r="H45" s="0" t="n">
        <f aca="false">((2/3)*LOG(G45))-10.73</f>
        <v>5.63086729175887</v>
      </c>
      <c r="I45" s="0" t="n">
        <f aca="false">(7*G45)/16*(F45^3)</f>
        <v>6.4688046864773E+048</v>
      </c>
      <c r="J45" s="0" t="n">
        <f aca="false">C45*100</f>
        <v>0.007</v>
      </c>
      <c r="K45" s="0" t="n">
        <f aca="false">((4*3.1416)*B$2*(C$2^3)*(F45*J45)/D$2)</f>
        <v>2.70493272545873E+024</v>
      </c>
      <c r="L45" s="11" t="n">
        <f aca="false">((2/3)*LOG(K45))-10.73</f>
        <v>5.55810431214216</v>
      </c>
      <c r="M45" s="11" t="n">
        <f aca="false">(7*K45)/16*(F45^3)</f>
        <v>5.03129253392679E+048</v>
      </c>
      <c r="N45" s="0" t="n">
        <f aca="false">D45*100</f>
        <v>0.003</v>
      </c>
      <c r="O45" s="11" t="n">
        <f aca="false">((4*3.1416)*B$2*(C$2^3)*(F45*N45)/D$2)</f>
        <v>1.15925688233946E+024</v>
      </c>
      <c r="P45" s="0" t="n">
        <f aca="false">((2/3)*LOG(O45))-10.73</f>
        <v>5.3127864552791</v>
      </c>
      <c r="Q45" s="11" t="n">
        <f aca="false">(7*O45)/16*(F45^3)</f>
        <v>2.15626822882577E+048</v>
      </c>
    </row>
    <row r="46" customFormat="false" ht="12.8" hidden="false" customHeight="false" outlineLevel="0" collapsed="false">
      <c r="A46" s="0" t="s">
        <v>23</v>
      </c>
      <c r="B46" s="2" t="n">
        <f aca="false">SUM(B41:B45)/5</f>
        <v>7E-005</v>
      </c>
      <c r="C46" s="2" t="n">
        <f aca="false">SUM(C41:C45)/5</f>
        <v>7.2E-005</v>
      </c>
      <c r="D46" s="2" t="n">
        <f aca="false">SUM(D41:D45)/5</f>
        <v>5.5E-005</v>
      </c>
      <c r="E46" s="3" t="n">
        <f aca="false">B46*100</f>
        <v>0.007</v>
      </c>
      <c r="F46" s="0" t="n">
        <f aca="false">SUM(F41:F45)/5</f>
        <v>161200000</v>
      </c>
      <c r="G46" s="0" t="n">
        <f aca="false">((4*3.1416)*B$2*(C$2^3)*(F46*E46)/D$2)</f>
        <v>2.69157503298733E+024</v>
      </c>
      <c r="H46" s="12" t="n">
        <f aca="false">((2/3)*LOG(G46))-10.73</f>
        <v>5.55667099409312</v>
      </c>
      <c r="I46" s="0" t="n">
        <f aca="false">(7*G46)/16*(F46^3)</f>
        <v>4.93264273156404E+048</v>
      </c>
      <c r="J46" s="0" t="n">
        <f aca="false">SUM(J41:J45)/5</f>
        <v>0.0072</v>
      </c>
      <c r="K46" s="0" t="n">
        <f aca="false">((4*3.1416)*B$2*(C$2^3)*(F46*J46)/D$2)</f>
        <v>2.76847717678696E+024</v>
      </c>
      <c r="L46" s="13" t="n">
        <f aca="false">((2/3)*LOG(K46))-10.73</f>
        <v>5.56482729837113</v>
      </c>
      <c r="M46" s="11" t="n">
        <f aca="false">(7*K46)/16*(F46^3)</f>
        <v>5.0735753810373E+048</v>
      </c>
      <c r="N46" s="0" t="n">
        <f aca="false">SUM(N41:N45)/5</f>
        <v>0.0055</v>
      </c>
      <c r="O46" s="11" t="n">
        <f aca="false">((4*3.1416)*B$2*(C$2^3)*(F46*N46)/D$2)</f>
        <v>2.11480895449004E+024</v>
      </c>
      <c r="P46" s="12" t="n">
        <f aca="false">((2/3)*LOG(O46))-10.73</f>
        <v>5.48684742707978</v>
      </c>
      <c r="Q46" s="11" t="n">
        <f aca="false">(7*O46)/16*(F46^3)</f>
        <v>3.8756478605146E+048</v>
      </c>
    </row>
    <row r="47" customFormat="false" ht="12.8" hidden="false" customHeight="false" outlineLevel="0" collapsed="false">
      <c r="B47" s="8" t="s">
        <v>59</v>
      </c>
      <c r="C47" s="8" t="s">
        <v>60</v>
      </c>
      <c r="D47" s="8" t="s">
        <v>61</v>
      </c>
      <c r="E47" s="8" t="s">
        <v>62</v>
      </c>
      <c r="F47" s="9" t="s">
        <v>63</v>
      </c>
      <c r="G47" s="14"/>
      <c r="H47" s="14"/>
      <c r="I47" s="14"/>
      <c r="J47" s="9" t="s">
        <v>64</v>
      </c>
      <c r="K47" s="14"/>
      <c r="L47" s="15"/>
      <c r="M47" s="15"/>
      <c r="N47" s="9" t="s">
        <v>65</v>
      </c>
      <c r="O47" s="15"/>
      <c r="P47" s="14"/>
      <c r="Q47" s="15"/>
    </row>
    <row r="48" customFormat="false" ht="12.8" hidden="false" customHeight="false" outlineLevel="0" collapsed="false">
      <c r="A48" s="10" t="s">
        <v>18</v>
      </c>
      <c r="B48" s="3" t="s">
        <v>66</v>
      </c>
      <c r="C48" s="3" t="s">
        <v>66</v>
      </c>
      <c r="D48" s="3" t="s">
        <v>66</v>
      </c>
      <c r="E48" s="3" t="s">
        <v>66</v>
      </c>
      <c r="F48" s="0" t="s">
        <v>66</v>
      </c>
      <c r="G48" s="0" t="s">
        <v>66</v>
      </c>
      <c r="H48" s="0" t="s">
        <v>66</v>
      </c>
      <c r="I48" s="0" t="s">
        <v>66</v>
      </c>
      <c r="J48" s="0" t="s">
        <v>66</v>
      </c>
      <c r="K48" s="0" t="s">
        <v>66</v>
      </c>
      <c r="L48" s="11" t="s">
        <v>66</v>
      </c>
      <c r="M48" s="11" t="s">
        <v>66</v>
      </c>
      <c r="N48" s="0" t="s">
        <v>66</v>
      </c>
      <c r="O48" s="11" t="s">
        <v>66</v>
      </c>
      <c r="P48" s="0" t="s">
        <v>66</v>
      </c>
      <c r="Q48" s="11" t="s">
        <v>66</v>
      </c>
    </row>
    <row r="49" customFormat="false" ht="12.8" hidden="false" customHeight="false" outlineLevel="0" collapsed="false">
      <c r="A49" s="10" t="s">
        <v>19</v>
      </c>
      <c r="B49" s="3" t="n">
        <v>1.7E-005</v>
      </c>
      <c r="C49" s="3" t="n">
        <v>1.3E-005</v>
      </c>
      <c r="D49" s="3" t="n">
        <v>5E-006</v>
      </c>
      <c r="E49" s="3" t="n">
        <f aca="false">B49*100</f>
        <v>0.0017</v>
      </c>
      <c r="F49" s="0" t="n">
        <f aca="false">148*1000000</f>
        <v>148000000</v>
      </c>
      <c r="G49" s="0" t="n">
        <f aca="false">((4*3.1416)*B$2*(C$2^3)*(F49*E49)/D$2)</f>
        <v>6.00142040322236E+023</v>
      </c>
      <c r="H49" s="0" t="n">
        <f aca="false">((2/3)*LOG(G49))-10.73</f>
        <v>5.12216936695306</v>
      </c>
      <c r="I49" s="0" t="n">
        <f aca="false">(7*G49)/16*(F49^3)</f>
        <v>8.51171853516383E+047</v>
      </c>
      <c r="J49" s="0" t="n">
        <f aca="false">C49*100</f>
        <v>0.0013</v>
      </c>
      <c r="K49" s="0" t="n">
        <f aca="false">((4*3.1416)*B$2*(C$2^3)*(F49*J49)/D$2)</f>
        <v>4.5893214848171E+023</v>
      </c>
      <c r="L49" s="11" t="n">
        <f aca="false">((2/3)*LOG(K49))-10.73</f>
        <v>5.0444989875721</v>
      </c>
      <c r="M49" s="11" t="n">
        <f aca="false">(7*K49)/16*(F49^3)</f>
        <v>6.50896123277234E+047</v>
      </c>
      <c r="N49" s="0" t="n">
        <f aca="false">D49*100</f>
        <v>0.0005</v>
      </c>
      <c r="O49" s="11" t="n">
        <f aca="false">((4*3.1416)*B$2*(C$2^3)*(F49*N49)/D$2)</f>
        <v>1.76512364800658E+023</v>
      </c>
      <c r="P49" s="0" t="n">
        <f aca="false">((2/3)*LOG(O49))-10.73</f>
        <v>4.76785008892489</v>
      </c>
      <c r="Q49" s="11" t="n">
        <f aca="false">(7*O49)/16*(F49^3)</f>
        <v>2.50344662798936E+047</v>
      </c>
    </row>
    <row r="50" customFormat="false" ht="12.8" hidden="false" customHeight="false" outlineLevel="0" collapsed="false">
      <c r="A50" s="10" t="s">
        <v>20</v>
      </c>
      <c r="B50" s="3" t="n">
        <v>1E-006</v>
      </c>
      <c r="C50" s="3" t="n">
        <v>1.2E-006</v>
      </c>
      <c r="D50" s="3" t="n">
        <v>5E-007</v>
      </c>
      <c r="E50" s="3" t="n">
        <f aca="false">B50*100</f>
        <v>0.0001</v>
      </c>
      <c r="F50" s="0" t="n">
        <f aca="false">140*1000000</f>
        <v>140000000</v>
      </c>
      <c r="G50" s="0" t="n">
        <f aca="false">((4*3.1416)*B$2*(C$2^3)*(F50*E50)/D$2)</f>
        <v>3.33942311785028E+022</v>
      </c>
      <c r="H50" s="0" t="n">
        <f aca="false">((2/3)*LOG(G50))-10.73</f>
        <v>4.28578096622306</v>
      </c>
      <c r="I50" s="0" t="n">
        <f aca="false">(7*G50)/16*(F50^3)</f>
        <v>4.00897745297926E+046</v>
      </c>
      <c r="J50" s="0" t="n">
        <f aca="false">C50*100</f>
        <v>0.00012</v>
      </c>
      <c r="K50" s="0" t="n">
        <f aca="false">((4*3.1416)*B$2*(C$2^3)*(F50*J50)/D$2)</f>
        <v>4.00730774142034E+022</v>
      </c>
      <c r="L50" s="11" t="n">
        <f aca="false">((2/3)*LOG(K50))-10.73</f>
        <v>4.33856846358814</v>
      </c>
      <c r="M50" s="11" t="n">
        <f aca="false">(7*K50)/16*(F50^3)</f>
        <v>4.81077294357512E+046</v>
      </c>
      <c r="N50" s="0" t="n">
        <f aca="false">D50*100</f>
        <v>5E-005</v>
      </c>
      <c r="O50" s="11" t="n">
        <f aca="false">((4*3.1416)*B$2*(C$2^3)*(F50*N50)/D$2)</f>
        <v>1.66971155892514E+022</v>
      </c>
      <c r="P50" s="0" t="n">
        <f aca="false">((2/3)*LOG(O50))-10.73</f>
        <v>4.08509430244707</v>
      </c>
      <c r="Q50" s="11" t="n">
        <f aca="false">(7*O50)/16*(F50^3)</f>
        <v>2.00448872648963E+046</v>
      </c>
    </row>
    <row r="51" customFormat="false" ht="12.8" hidden="false" customHeight="false" outlineLevel="0" collapsed="false">
      <c r="A51" s="10" t="s">
        <v>21</v>
      </c>
      <c r="B51" s="3" t="n">
        <v>2.5E-006</v>
      </c>
      <c r="C51" s="3" t="n">
        <v>2E-006</v>
      </c>
      <c r="D51" s="3" t="n">
        <v>1.3E-006</v>
      </c>
      <c r="E51" s="3" t="n">
        <f aca="false">B51*100</f>
        <v>0.00025</v>
      </c>
      <c r="F51" s="0" t="n">
        <f aca="false">136*1000000</f>
        <v>136000000</v>
      </c>
      <c r="G51" s="0" t="n">
        <f aca="false">((4*3.1416)*B$2*(C$2^3)*(F51*E51)/D$2)</f>
        <v>8.11002757192211E+022</v>
      </c>
      <c r="H51" s="0" t="n">
        <f aca="false">((2/3)*LOG(G51))-10.73</f>
        <v>4.54268155379907</v>
      </c>
      <c r="I51" s="0" t="n">
        <f aca="false">(7*G51)/16*(F51^3)</f>
        <v>8.92518266323115E+046</v>
      </c>
      <c r="J51" s="0" t="n">
        <f aca="false">C51*100</f>
        <v>0.0002</v>
      </c>
      <c r="K51" s="0" t="n">
        <f aca="false">((4*3.1416)*B$2*(C$2^3)*(F51*J51)/D$2)</f>
        <v>6.48802205753769E+022</v>
      </c>
      <c r="L51" s="11" t="n">
        <f aca="false">((2/3)*LOG(K51))-10.73</f>
        <v>4.47807487846037</v>
      </c>
      <c r="M51" s="11" t="n">
        <f aca="false">(7*K51)/16*(F51^3)</f>
        <v>7.14014613058492E+046</v>
      </c>
      <c r="N51" s="0" t="n">
        <f aca="false">D51*100</f>
        <v>0.00013</v>
      </c>
      <c r="O51" s="11" t="n">
        <f aca="false">((4*3.1416)*B$2*(C$2^3)*(F51*N51)/D$2)</f>
        <v>4.2172143373995E+022</v>
      </c>
      <c r="P51" s="0" t="n">
        <f aca="false">((2/3)*LOG(O51))-10.73</f>
        <v>4.35335044955561</v>
      </c>
      <c r="Q51" s="11" t="n">
        <f aca="false">(7*O51)/16*(F51^3)</f>
        <v>4.6410949848802E+046</v>
      </c>
    </row>
    <row r="52" customFormat="false" ht="12.8" hidden="false" customHeight="false" outlineLevel="0" collapsed="false">
      <c r="A52" s="10" t="s">
        <v>22</v>
      </c>
      <c r="B52" s="3" t="n">
        <v>1E-006</v>
      </c>
      <c r="C52" s="3" t="n">
        <v>6E-007</v>
      </c>
      <c r="D52" s="3" t="n">
        <v>2E-007</v>
      </c>
      <c r="E52" s="3" t="n">
        <f aca="false">B52*100</f>
        <v>0.0001</v>
      </c>
      <c r="F52" s="0" t="n">
        <f aca="false">156*1000000</f>
        <v>156000000</v>
      </c>
      <c r="G52" s="0" t="n">
        <f aca="false">((4*3.1416)*B$2*(C$2^3)*(F52*E52)/D$2)</f>
        <v>3.72107147417603E+022</v>
      </c>
      <c r="H52" s="0" t="n">
        <f aca="false">((2/3)*LOG(G52))-10.73</f>
        <v>4.31711200800721</v>
      </c>
      <c r="I52" s="0" t="n">
        <f aca="false">(7*G52)/16*(F52^3)</f>
        <v>6.18044668574614E+046</v>
      </c>
      <c r="J52" s="0" t="n">
        <f aca="false">C52*100</f>
        <v>6E-005</v>
      </c>
      <c r="K52" s="0" t="n">
        <f aca="false">((4*3.1416)*B$2*(C$2^3)*(F52*J52)/D$2)</f>
        <v>2.23264288450562E+022</v>
      </c>
      <c r="L52" s="11" t="n">
        <f aca="false">((2/3)*LOG(K52))-10.73</f>
        <v>4.16921284159631</v>
      </c>
      <c r="M52" s="11" t="n">
        <f aca="false">(7*K52)/16*(F52^3)</f>
        <v>3.70826801144768E+046</v>
      </c>
      <c r="N52" s="0" t="n">
        <f aca="false">D52*100</f>
        <v>2E-005</v>
      </c>
      <c r="O52" s="11" t="n">
        <f aca="false">((4*3.1416)*B$2*(C$2^3)*(F52*N52)/D$2)</f>
        <v>7.44214294835206E+021</v>
      </c>
      <c r="P52" s="0" t="n">
        <f aca="false">((2/3)*LOG(O52))-10.73</f>
        <v>3.85113200511653</v>
      </c>
      <c r="Q52" s="11" t="n">
        <f aca="false">(7*O52)/16*(F52^3)</f>
        <v>1.23608933714923E+046</v>
      </c>
    </row>
    <row r="53" customFormat="false" ht="12.8" hidden="false" customHeight="false" outlineLevel="0" collapsed="false">
      <c r="A53" s="0" t="s">
        <v>23</v>
      </c>
      <c r="B53" s="2" t="n">
        <f aca="false">SUM(B49:B52)/5</f>
        <v>4.3E-006</v>
      </c>
      <c r="C53" s="2" t="n">
        <f aca="false">SUM(C49:C52)/4</f>
        <v>4.2E-006</v>
      </c>
      <c r="D53" s="2" t="n">
        <f aca="false">SUM(D49:D52)/4</f>
        <v>1.75E-006</v>
      </c>
      <c r="E53" s="3" t="n">
        <f aca="false">B53*100</f>
        <v>0.00043</v>
      </c>
      <c r="F53" s="0" t="n">
        <f aca="false">SUM(F49:F52)</f>
        <v>580000000</v>
      </c>
      <c r="G53" s="0" t="n">
        <f aca="false">((4*3.1416)*B$2*(C$2^3)*(F53*E53)/D$2)</f>
        <v>5.94894375422757E+023</v>
      </c>
      <c r="H53" s="12" t="n">
        <f aca="false">((2/3)*LOG(G53))-10.73</f>
        <v>5.11962657519925</v>
      </c>
      <c r="I53" s="0" t="n">
        <f aca="false">(7*G53)/16*(F53^3)</f>
        <v>5.07810762276497E+049</v>
      </c>
      <c r="J53" s="0" t="n">
        <f aca="false">SUM(J49:J52)/4</f>
        <v>0.00042</v>
      </c>
      <c r="K53" s="17" t="n">
        <f aca="false">((4*3.1416)*B$2*(C$2^3)*(F53*J53)/D$2)</f>
        <v>5.81059622505949E+023</v>
      </c>
      <c r="L53" s="13" t="n">
        <f aca="false">((2/3)*LOG(K53))-10.73</f>
        <v>5.11281379841146</v>
      </c>
      <c r="M53" s="11" t="n">
        <f aca="false">(7*K53)/16*(F53^3)</f>
        <v>4.96001209665416E+049</v>
      </c>
      <c r="N53" s="0" t="n">
        <f aca="false">SUM(N49:N52)/5</f>
        <v>0.00014</v>
      </c>
      <c r="O53" s="11" t="n">
        <f aca="false">((4*3.1416)*B$2*(C$2^3)*(F53*N53)/D$2)</f>
        <v>1.93686540835316E+023</v>
      </c>
      <c r="P53" s="12" t="n">
        <f aca="false">((2/3)*LOG(O53))-10.73</f>
        <v>4.79473296193169</v>
      </c>
      <c r="Q53" s="11" t="n">
        <f aca="false">(7*O53)/16*(F53^3)</f>
        <v>1.65333736555139E+049</v>
      </c>
    </row>
    <row r="54" customFormat="false" ht="12.8" hidden="false" customHeight="false" outlineLevel="0" collapsed="false">
      <c r="B54" s="8" t="s">
        <v>67</v>
      </c>
      <c r="C54" s="8" t="s">
        <v>68</v>
      </c>
      <c r="D54" s="8" t="s">
        <v>69</v>
      </c>
      <c r="E54" s="8" t="s">
        <v>70</v>
      </c>
      <c r="F54" s="9" t="s">
        <v>71</v>
      </c>
      <c r="G54" s="14"/>
      <c r="H54" s="14"/>
      <c r="I54" s="14"/>
      <c r="J54" s="9" t="s">
        <v>72</v>
      </c>
      <c r="K54" s="14"/>
      <c r="L54" s="15"/>
      <c r="M54" s="15"/>
      <c r="N54" s="9" t="s">
        <v>73</v>
      </c>
      <c r="O54" s="15"/>
      <c r="P54" s="14"/>
      <c r="Q54" s="15"/>
    </row>
    <row r="55" customFormat="false" ht="12.8" hidden="false" customHeight="false" outlineLevel="0" collapsed="false">
      <c r="A55" s="10" t="s">
        <v>18</v>
      </c>
      <c r="B55" s="3" t="n">
        <v>4.5E-005</v>
      </c>
      <c r="C55" s="3" t="n">
        <v>4E-005</v>
      </c>
      <c r="D55" s="3" t="n">
        <v>2E-005</v>
      </c>
      <c r="E55" s="3" t="n">
        <f aca="false">B55*100</f>
        <v>0.0045</v>
      </c>
      <c r="F55" s="0" t="n">
        <f aca="false">144*1000000</f>
        <v>144000000</v>
      </c>
      <c r="G55" s="0" t="n">
        <f aca="false">((4*3.1416)*B$2*(C$2^3)*(F55*E55)/D$2)</f>
        <v>1.54567584311927E+024</v>
      </c>
      <c r="H55" s="0" t="n">
        <f aca="false">((2/3)*LOG(G55))-10.73</f>
        <v>5.3960789463513</v>
      </c>
      <c r="I55" s="0" t="n">
        <f aca="false">(7*G55)/16*(F55^3)</f>
        <v>2.01922145982404E+048</v>
      </c>
      <c r="J55" s="0" t="n">
        <f aca="false">C55*100</f>
        <v>0.004</v>
      </c>
      <c r="K55" s="0" t="n">
        <f aca="false">((4*3.1416)*B$2*(C$2^3)*(F55*J55)/D$2)</f>
        <v>1.37393408277269E+024</v>
      </c>
      <c r="L55" s="11" t="n">
        <f aca="false">((2/3)*LOG(K55))-10.73</f>
        <v>5.36197726471971</v>
      </c>
      <c r="M55" s="11" t="n">
        <f aca="false">(7*K55)/16*(F55^3)</f>
        <v>1.79486351984359E+048</v>
      </c>
      <c r="N55" s="0" t="n">
        <f aca="false">D55*100</f>
        <v>0.002</v>
      </c>
      <c r="O55" s="11" t="n">
        <f aca="false">((4*3.1416)*B$2*(C$2^3)*(F55*N55)/D$2)</f>
        <v>6.86967041386344E+023</v>
      </c>
      <c r="P55" s="0" t="n">
        <f aca="false">((2/3)*LOG(O55))-10.73</f>
        <v>5.16129060094372</v>
      </c>
      <c r="Q55" s="11" t="n">
        <f aca="false">(7*O55)/16*(F55^3)</f>
        <v>8.97431759921795E+047</v>
      </c>
    </row>
    <row r="56" customFormat="false" ht="12.8" hidden="false" customHeight="false" outlineLevel="0" collapsed="false">
      <c r="A56" s="10" t="s">
        <v>19</v>
      </c>
      <c r="B56" s="3" t="n">
        <v>0.0001</v>
      </c>
      <c r="C56" s="3" t="n">
        <v>0.00017</v>
      </c>
      <c r="D56" s="3" t="n">
        <v>5E-005</v>
      </c>
      <c r="E56" s="3" t="n">
        <f aca="false">B56*100</f>
        <v>0.01</v>
      </c>
      <c r="F56" s="0" t="n">
        <f aca="false">152*1000000</f>
        <v>152000000</v>
      </c>
      <c r="G56" s="0" t="n">
        <f aca="false">((4*3.1416)*B$2*(C$2^3)*(F56*E56)/D$2)</f>
        <v>3.62565938509459E+024</v>
      </c>
      <c r="H56" s="0" t="n">
        <f aca="false">((2/3)*LOG(G56))-10.73</f>
        <v>5.64292466773408</v>
      </c>
      <c r="I56" s="0" t="n">
        <f aca="false">(7*G56)/16*(F56^3)</f>
        <v>5.57052108980949E+048</v>
      </c>
      <c r="J56" s="0" t="n">
        <f aca="false">C56*100</f>
        <v>0.017</v>
      </c>
      <c r="K56" s="0" t="n">
        <f aca="false">((4*3.1416)*B$2*(C$2^3)*(F56*J56)/D$2)</f>
        <v>6.16362095466081E+024</v>
      </c>
      <c r="L56" s="11" t="n">
        <f aca="false">((2/3)*LOG(K56))-10.73</f>
        <v>5.79655728198627</v>
      </c>
      <c r="M56" s="11" t="n">
        <f aca="false">(7*K56)/16*(F56^3)</f>
        <v>9.46988585267614E+048</v>
      </c>
      <c r="N56" s="0" t="n">
        <f aca="false">D56*100</f>
        <v>0.005</v>
      </c>
      <c r="O56" s="11" t="n">
        <f aca="false">((4*3.1416)*B$2*(C$2^3)*(F56*N56)/D$2)</f>
        <v>1.8128296925473E+024</v>
      </c>
      <c r="P56" s="0" t="n">
        <f aca="false">((2/3)*LOG(O56))-10.73</f>
        <v>5.4422380039581</v>
      </c>
      <c r="Q56" s="11" t="n">
        <f aca="false">(7*O56)/16*(F56^3)</f>
        <v>2.78526054490475E+048</v>
      </c>
    </row>
    <row r="57" customFormat="false" ht="12.8" hidden="false" customHeight="false" outlineLevel="0" collapsed="false">
      <c r="A57" s="0" t="s">
        <v>23</v>
      </c>
      <c r="B57" s="17" t="n">
        <f aca="false">SUM(B55:B56)/2</f>
        <v>7.25E-005</v>
      </c>
      <c r="C57" s="17" t="n">
        <f aca="false">SUM(C55:C56)/2</f>
        <v>0.000105</v>
      </c>
      <c r="D57" s="17" t="n">
        <f aca="false">SUM(D55:D56)/2</f>
        <v>3.5E-005</v>
      </c>
      <c r="E57" s="0" t="n">
        <f aca="false">SUM(E55:E56)/2</f>
        <v>0.00725</v>
      </c>
      <c r="F57" s="0" t="n">
        <f aca="false">SUM(F55:F56)/2</f>
        <v>148000000</v>
      </c>
      <c r="G57" s="0" t="n">
        <f aca="false">((4*3.1416)*B$2*(C$2^3)*(F57*E57)/D$2)</f>
        <v>2.55942928960954E+024</v>
      </c>
      <c r="H57" s="12" t="n">
        <f aca="false">((2/3)*LOG(G57))-10.73</f>
        <v>5.5420954237482</v>
      </c>
      <c r="I57" s="0" t="n">
        <f aca="false">(7*G57)/16*(F57^3)</f>
        <v>3.62999761058457E+048</v>
      </c>
      <c r="J57" s="0" t="n">
        <f aca="false">SUM(J55:J56)/2</f>
        <v>0.0105</v>
      </c>
      <c r="K57" s="0" t="n">
        <f aca="false">((4*3.1416)*B$2*(C$2^3)*(F57*J57)/D$2)</f>
        <v>3.70675966081381E+024</v>
      </c>
      <c r="L57" s="13" t="n">
        <f aca="false">((2/3)*LOG(K57))-10.73</f>
        <v>5.6493296187475</v>
      </c>
      <c r="M57" s="11" t="n">
        <f aca="false">(7*K57)/16*(F57^3)</f>
        <v>5.25723791877766E+048</v>
      </c>
      <c r="N57" s="0" t="n">
        <f aca="false">SUM(N55:N56)/5</f>
        <v>0.0014</v>
      </c>
      <c r="O57" s="11" t="n">
        <f aca="false">((4*3.1416)*B$2*(C$2^3)*(F57*N57)/D$2)</f>
        <v>4.94234621441842E+023</v>
      </c>
      <c r="P57" s="12" t="n">
        <f aca="false">((2/3)*LOG(O57))-10.73</f>
        <v>5.06595544315303</v>
      </c>
      <c r="Q57" s="11" t="n">
        <f aca="false">(7*O57)/16*(F57^3)</f>
        <v>7.00965055837021E+047</v>
      </c>
    </row>
  </sheetData>
  <mergeCells count="4">
    <mergeCell ref="B4:D4"/>
    <mergeCell ref="G4:I4"/>
    <mergeCell ref="K4:M4"/>
    <mergeCell ref="O4:Q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1" sqref="A4:Q57 I3"/>
    </sheetView>
  </sheetViews>
  <sheetFormatPr defaultRowHeight="12.8"/>
  <cols>
    <col collapsed="false" hidden="false" max="1" min="1" style="0" width="11.3418367346939"/>
    <col collapsed="false" hidden="false" max="2" min="2" style="0" width="5.66836734693878"/>
    <col collapsed="false" hidden="false" max="3" min="3" style="0" width="5.26530612244898"/>
    <col collapsed="false" hidden="false" max="4" min="4" style="0" width="5.39795918367347"/>
    <col collapsed="false" hidden="false" max="6" min="5" style="0" width="5.53571428571429"/>
    <col collapsed="false" hidden="false" max="7" min="7" style="0" width="5.39795918367347"/>
    <col collapsed="false" hidden="false" max="10" min="8" style="0" width="5.66836734693878"/>
    <col collapsed="false" hidden="false" max="11" min="11" style="0" width="5.12755102040816"/>
    <col collapsed="false" hidden="false" max="12" min="12" style="0" width="4.99489795918367"/>
    <col collapsed="false" hidden="false" max="14" min="13" style="0" width="5.53571428571429"/>
    <col collapsed="false" hidden="false" max="15" min="15" style="0" width="5.26530612244898"/>
    <col collapsed="false" hidden="false" max="16" min="16" style="0" width="4.99489795918367"/>
    <col collapsed="false" hidden="false" max="17" min="17" style="0" width="5.26530612244898"/>
    <col collapsed="false" hidden="false" max="1025" min="18" style="0" width="11.3418367346939"/>
  </cols>
  <sheetData>
    <row r="1" customFormat="false" ht="12.8" hidden="false" customHeight="false" outlineLevel="0" collapsed="false">
      <c r="B1" s="18" t="s">
        <v>74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customFormat="false" ht="12.8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  <c r="F2" s="0" t="s">
        <v>80</v>
      </c>
      <c r="G2" s="0" t="s">
        <v>81</v>
      </c>
      <c r="H2" s="0" t="s">
        <v>82</v>
      </c>
      <c r="I2" s="0" t="s">
        <v>83</v>
      </c>
      <c r="J2" s="0" t="s">
        <v>84</v>
      </c>
      <c r="K2" s="0" t="s">
        <v>85</v>
      </c>
      <c r="L2" s="0" t="s">
        <v>86</v>
      </c>
      <c r="M2" s="0" t="s">
        <v>87</v>
      </c>
      <c r="N2" s="0" t="s">
        <v>88</v>
      </c>
      <c r="O2" s="0" t="s">
        <v>89</v>
      </c>
      <c r="P2" s="0" t="s">
        <v>90</v>
      </c>
      <c r="Q2" s="0" t="s">
        <v>91</v>
      </c>
    </row>
    <row r="3" customFormat="false" ht="12.8" hidden="false" customHeight="false" outlineLevel="0" collapsed="false">
      <c r="A3" s="0" t="s">
        <v>18</v>
      </c>
      <c r="B3" s="0" t="n">
        <v>19</v>
      </c>
      <c r="C3" s="0" t="n">
        <f aca="false">B3*8</f>
        <v>152</v>
      </c>
      <c r="D3" s="0" t="n">
        <v>7</v>
      </c>
      <c r="E3" s="0" t="n">
        <f aca="false">D3*8</f>
        <v>56</v>
      </c>
      <c r="F3" s="0" t="n">
        <v>17</v>
      </c>
      <c r="G3" s="0" t="n">
        <f aca="false">F3*8</f>
        <v>136</v>
      </c>
      <c r="H3" s="0" t="n">
        <v>16</v>
      </c>
      <c r="I3" s="0" t="n">
        <f aca="false">H3*8</f>
        <v>128</v>
      </c>
      <c r="J3" s="0" t="n">
        <v>17.5</v>
      </c>
      <c r="K3" s="0" t="n">
        <f aca="false">J3*8</f>
        <v>140</v>
      </c>
      <c r="L3" s="0" t="n">
        <v>20</v>
      </c>
      <c r="M3" s="0" t="n">
        <f aca="false">L3*8</f>
        <v>160</v>
      </c>
      <c r="N3" s="0" t="s">
        <v>66</v>
      </c>
      <c r="O3" s="0" t="s">
        <v>66</v>
      </c>
      <c r="P3" s="0" t="n">
        <v>18</v>
      </c>
      <c r="Q3" s="0" t="n">
        <f aca="false">P3*8</f>
        <v>144</v>
      </c>
    </row>
    <row r="4" customFormat="false" ht="12.8" hidden="false" customHeight="false" outlineLevel="0" collapsed="false">
      <c r="A4" s="0" t="s">
        <v>19</v>
      </c>
      <c r="B4" s="0" t="n">
        <v>21</v>
      </c>
      <c r="C4" s="0" t="n">
        <f aca="false">B4*8</f>
        <v>168</v>
      </c>
      <c r="D4" s="0" t="n">
        <v>3</v>
      </c>
      <c r="E4" s="0" t="n">
        <f aca="false">D4*8</f>
        <v>24</v>
      </c>
      <c r="F4" s="0" t="n">
        <v>18</v>
      </c>
      <c r="G4" s="0" t="n">
        <f aca="false">F4*8</f>
        <v>144</v>
      </c>
      <c r="H4" s="0" t="n">
        <v>17</v>
      </c>
      <c r="I4" s="0" t="n">
        <f aca="false">H4*8</f>
        <v>136</v>
      </c>
      <c r="J4" s="0" t="n">
        <v>15</v>
      </c>
      <c r="K4" s="0" t="n">
        <f aca="false">J4*8</f>
        <v>120</v>
      </c>
      <c r="L4" s="0" t="n">
        <v>21</v>
      </c>
      <c r="M4" s="0" t="n">
        <f aca="false">L4*8</f>
        <v>168</v>
      </c>
      <c r="N4" s="0" t="n">
        <v>18.5</v>
      </c>
      <c r="O4" s="0" t="n">
        <f aca="false">N4*8</f>
        <v>148</v>
      </c>
      <c r="P4" s="0" t="n">
        <v>19</v>
      </c>
      <c r="Q4" s="0" t="n">
        <f aca="false">P4*8</f>
        <v>152</v>
      </c>
    </row>
    <row r="5" customFormat="false" ht="12.8" hidden="false" customHeight="false" outlineLevel="0" collapsed="false">
      <c r="A5" s="0" t="s">
        <v>20</v>
      </c>
      <c r="B5" s="0" t="n">
        <v>19</v>
      </c>
      <c r="C5" s="0" t="n">
        <f aca="false">B5*8</f>
        <v>152</v>
      </c>
      <c r="D5" s="0" t="n">
        <v>1.2</v>
      </c>
      <c r="E5" s="0" t="n">
        <f aca="false">D5*8</f>
        <v>9.6</v>
      </c>
      <c r="F5" s="0" t="n">
        <v>15</v>
      </c>
      <c r="G5" s="0" t="n">
        <f aca="false">F5*8</f>
        <v>120</v>
      </c>
      <c r="H5" s="0" t="n">
        <v>17</v>
      </c>
      <c r="I5" s="0" t="n">
        <f aca="false">H5*8</f>
        <v>136</v>
      </c>
      <c r="J5" s="0" t="n">
        <v>15</v>
      </c>
      <c r="K5" s="0" t="n">
        <f aca="false">J5*8</f>
        <v>120</v>
      </c>
      <c r="L5" s="0" t="n">
        <v>20.5</v>
      </c>
      <c r="M5" s="0" t="n">
        <f aca="false">L5*8</f>
        <v>164</v>
      </c>
      <c r="N5" s="0" t="n">
        <v>17.5</v>
      </c>
      <c r="O5" s="0" t="n">
        <f aca="false">N5*8</f>
        <v>140</v>
      </c>
      <c r="P5" s="0" t="s">
        <v>66</v>
      </c>
      <c r="Q5" s="0" t="e">
        <f aca="false">P5*8</f>
        <v>#VALUE!</v>
      </c>
    </row>
    <row r="6" customFormat="false" ht="12.8" hidden="false" customHeight="false" outlineLevel="0" collapsed="false">
      <c r="A6" s="0" t="s">
        <v>21</v>
      </c>
      <c r="B6" s="0" t="n">
        <v>18</v>
      </c>
      <c r="C6" s="0" t="n">
        <f aca="false">B6*8</f>
        <v>144</v>
      </c>
      <c r="D6" s="0" t="n">
        <v>2.1</v>
      </c>
      <c r="E6" s="0" t="n">
        <f aca="false">D6*8</f>
        <v>16.8</v>
      </c>
      <c r="F6" s="0" t="n">
        <v>18</v>
      </c>
      <c r="G6" s="0" t="n">
        <f aca="false">F6*8</f>
        <v>144</v>
      </c>
      <c r="H6" s="0" t="n">
        <v>16.5</v>
      </c>
      <c r="I6" s="0" t="n">
        <f aca="false">H6*8</f>
        <v>132</v>
      </c>
      <c r="J6" s="0" t="n">
        <v>15.5</v>
      </c>
      <c r="K6" s="0" t="n">
        <f aca="false">J6*8</f>
        <v>124</v>
      </c>
      <c r="L6" s="0" t="n">
        <v>19</v>
      </c>
      <c r="M6" s="0" t="n">
        <f aca="false">L6*8</f>
        <v>152</v>
      </c>
      <c r="N6" s="0" t="n">
        <v>17</v>
      </c>
      <c r="O6" s="0" t="n">
        <f aca="false">N6*8</f>
        <v>136</v>
      </c>
      <c r="P6" s="0" t="n">
        <v>17</v>
      </c>
      <c r="Q6" s="0" t="n">
        <f aca="false">P6*8</f>
        <v>136</v>
      </c>
    </row>
    <row r="7" customFormat="false" ht="12.8" hidden="false" customHeight="false" outlineLevel="0" collapsed="false">
      <c r="A7" s="0" t="s">
        <v>22</v>
      </c>
      <c r="B7" s="0" t="n">
        <v>20</v>
      </c>
      <c r="C7" s="0" t="n">
        <f aca="false">B7*8</f>
        <v>160</v>
      </c>
      <c r="D7" s="0" t="n">
        <v>2.5</v>
      </c>
      <c r="E7" s="0" t="n">
        <f aca="false">D7*8</f>
        <v>20</v>
      </c>
      <c r="F7" s="0" t="n">
        <v>19</v>
      </c>
      <c r="G7" s="0" t="n">
        <f aca="false">F7*8</f>
        <v>152</v>
      </c>
      <c r="H7" s="0" t="n">
        <v>18.5</v>
      </c>
      <c r="I7" s="0" t="n">
        <f aca="false">H7*8</f>
        <v>148</v>
      </c>
      <c r="J7" s="0" t="n">
        <v>16.5</v>
      </c>
      <c r="K7" s="0" t="n">
        <f aca="false">J7*8</f>
        <v>132</v>
      </c>
      <c r="L7" s="0" t="n">
        <v>20.5</v>
      </c>
      <c r="M7" s="0" t="n">
        <f aca="false">L7*8</f>
        <v>164</v>
      </c>
      <c r="N7" s="0" t="n">
        <v>19.5</v>
      </c>
      <c r="O7" s="0" t="n">
        <f aca="false">N7*8</f>
        <v>156</v>
      </c>
      <c r="P7" s="0" t="n">
        <v>19</v>
      </c>
      <c r="Q7" s="0" t="n">
        <f aca="false">P7*8</f>
        <v>152</v>
      </c>
    </row>
    <row r="9" customFormat="false" ht="12.8" hidden="false" customHeight="false" outlineLevel="0" collapsed="false">
      <c r="A9" s="0" t="s">
        <v>92</v>
      </c>
    </row>
  </sheetData>
  <mergeCells count="1">
    <mergeCell ref="B1:N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2018-06-04T17:57:35Z</dcterms:created>
  <dc:creator/>
  <dc:description/>
  <dc:language>es-MX</dc:language>
  <cp:lastModifiedBy/>
  <dcterms:modified xsi:type="dcterms:W3CDTF">2018-06-07T19:01:38Z</dcterms:modified>
  <cp:revision>6</cp:revision>
  <dc:subject/>
  <dc:title/>
</cp:coreProperties>
</file>