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europe_agg_v50/"/>
    </mc:Choice>
  </mc:AlternateContent>
  <xr:revisionPtr revIDLastSave="744" documentId="13_ncr:1_{0E3D7808-184C-4CDA-BC72-8F2B39DC7259}" xr6:coauthVersionLast="45" xr6:coauthVersionMax="45" xr10:uidLastSave="{92852182-CBC1-416B-ACC7-C2F7D71A99E1}"/>
  <bookViews>
    <workbookView xWindow="-98" yWindow="-98" windowWidth="28996" windowHeight="15796" tabRatio="944" activeTab="7" xr2:uid="{00000000-000D-0000-FFFF-FFFF00000000}"/>
  </bookViews>
  <sheets>
    <sheet name="InitialPowerCapacity" sheetId="6" r:id="rId1"/>
    <sheet name="InitialPowerCapacity (2)" sheetId="22" r:id="rId2"/>
    <sheet name="PowerCapitalCost" sheetId="17" r:id="rId3"/>
    <sheet name="PowerFixedOMCost" sheetId="18" r:id="rId4"/>
    <sheet name="PowerMaxBuiltCapacity" sheetId="8" r:id="rId5"/>
    <sheet name="EnergyCapitalCost" sheetId="19" r:id="rId6"/>
    <sheet name="EnergyFixedOMCost" sheetId="20" r:id="rId7"/>
    <sheet name="EnergyInitialCapacity" sheetId="5" r:id="rId8"/>
    <sheet name="EnergyInitialCapacity (2)" sheetId="23" r:id="rId9"/>
    <sheet name="EnergyMaxBuiltCapacity" sheetId="7" r:id="rId10"/>
    <sheet name="EnergyMaxInstalledCapacity" sheetId="9" r:id="rId11"/>
    <sheet name="PowerMaxInstalledCapacity" sheetId="10" r:id="rId12"/>
    <sheet name="StorageInitialEnergyLevel" sheetId="12" r:id="rId13"/>
    <sheet name="StorageChargeEff" sheetId="14" r:id="rId14"/>
    <sheet name="StorageDischargeEff" sheetId="15" r:id="rId15"/>
    <sheet name="StoragePowToEnergy" sheetId="16" r:id="rId16"/>
    <sheet name="StorageBleedEfficiency" sheetId="13" r:id="rId17"/>
    <sheet name="Lifetime" sheetId="21" r:id="rId18"/>
  </sheets>
  <externalReferences>
    <externalReference r:id="rId19"/>
  </externalReferences>
  <definedNames>
    <definedName name="_xlnm._FilterDatabase" localSheetId="5" hidden="1">EnergyCapitalCost!$A$1:$C$9</definedName>
    <definedName name="_xlnm._FilterDatabase" localSheetId="6" hidden="1">EnergyFixedOMCost!$A$1:$C$9</definedName>
    <definedName name="_xlnm._FilterDatabase" localSheetId="7" hidden="1">EnergyInitialCapacity!$A$1:$D$90</definedName>
    <definedName name="_xlnm._FilterDatabase" localSheetId="8" hidden="1">'EnergyInitialCapacity (2)'!$A$1:$D$90</definedName>
    <definedName name="_xlnm._FilterDatabase" localSheetId="9" hidden="1">EnergyMaxBuiltCapacity!$A$1:$D$4</definedName>
    <definedName name="_xlnm._FilterDatabase" localSheetId="10" hidden="1">EnergyMaxInstalledCapacity!$A$1:$C$9</definedName>
    <definedName name="_xlnm._FilterDatabase" localSheetId="0" hidden="1">InitialPowerCapacity!$A$1:$D$3</definedName>
    <definedName name="_xlnm._FilterDatabase" localSheetId="1" hidden="1">'InitialPowerCapacity (2)'!$A$1:$D$90</definedName>
    <definedName name="_xlnm._FilterDatabase" localSheetId="2" hidden="1">PowerCapitalCost!$A$1:$C$9</definedName>
    <definedName name="_xlnm._FilterDatabase" localSheetId="3" hidden="1">PowerFixedOMCost!$A$1:$C$9</definedName>
    <definedName name="_xlnm._FilterDatabase" localSheetId="4" hidden="1">PowerMaxBuiltCapacity!$A$1:$D$4</definedName>
    <definedName name="_xlnm._FilterDatabase" localSheetId="11" hidden="1">PowerMaxInstalledCapacity!$A$1:$C$9</definedName>
    <definedName name="gen">#REF!</definedName>
    <definedName name="initCap" localSheetId="13">#REF!</definedName>
    <definedName name="initCap">#REF!</definedName>
    <definedName name="invCost" localSheetId="13">#REF!</definedName>
    <definedName name="invCost">#REF!</definedName>
    <definedName name="line">[1]Lifetime!$A$3:$C$8</definedName>
    <definedName name="line2">[1]Lifetime!$A$3:$C$5</definedName>
    <definedName name="maxBuiltCap" localSheetId="13">#REF!</definedName>
    <definedName name="maxBuiltCap">#REF!</definedName>
    <definedName name="maxInstalledCap" localSheetId="13">#REF!</definedName>
    <definedName name="maxInstalledCap">#REF!</definedName>
    <definedName name="stor">Lifetime!$A$3:$B$5</definedName>
  </definedNames>
  <calcPr calcId="191029"/>
  <pivotCaches>
    <pivotCache cacheId="1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0" l="1"/>
  <c r="C6" i="10"/>
  <c r="C4" i="10"/>
  <c r="D90" i="23"/>
  <c r="D89" i="23"/>
  <c r="D31" i="23"/>
  <c r="D7" i="22"/>
  <c r="D11" i="22"/>
  <c r="D18" i="22"/>
  <c r="D26" i="22"/>
  <c r="D32" i="22"/>
  <c r="D33" i="22"/>
  <c r="D36" i="22"/>
  <c r="D40" i="22"/>
  <c r="D47" i="22"/>
  <c r="D55" i="22"/>
  <c r="D60" i="22"/>
  <c r="D61" i="22"/>
  <c r="D64" i="22"/>
  <c r="D68" i="22"/>
  <c r="D75" i="22"/>
  <c r="D83" i="22"/>
  <c r="D88" i="22"/>
  <c r="D4" i="22"/>
  <c r="C5" i="9" l="1"/>
  <c r="C6" i="9"/>
  <c r="C4" i="9"/>
</calcChain>
</file>

<file path=xl/sharedStrings.xml><?xml version="1.0" encoding="utf-8"?>
<sst xmlns="http://schemas.openxmlformats.org/spreadsheetml/2006/main" count="549" uniqueCount="81">
  <si>
    <t>Period</t>
  </si>
  <si>
    <t>Li-Ion_BESS</t>
  </si>
  <si>
    <t>StorageTypes</t>
  </si>
  <si>
    <t>Austria</t>
  </si>
  <si>
    <t>Bosnia H</t>
  </si>
  <si>
    <t>Belgium</t>
  </si>
  <si>
    <t>Bulgaria</t>
  </si>
  <si>
    <t>Switzerland</t>
  </si>
  <si>
    <t>Czech R</t>
  </si>
  <si>
    <t>Germany</t>
  </si>
  <si>
    <t>Spain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</si>
  <si>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</si>
  <si>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</si>
  <si>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</si>
  <si>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</si>
  <si>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</si>
  <si>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</si>
  <si>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</si>
  <si>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</si>
  <si>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</si>
  <si>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Poland</t>
  </si>
  <si>
    <t>Portugal</t>
  </si>
  <si>
    <t>Romania</t>
  </si>
  <si>
    <t>Serbia</t>
  </si>
  <si>
    <t>Sweden</t>
  </si>
  <si>
    <t>Slovenia</t>
  </si>
  <si>
    <t>Slovakia</t>
  </si>
  <si>
    <t>Nodes</t>
  </si>
  <si>
    <t>Hydro Pump Storage</t>
  </si>
  <si>
    <t>NO1</t>
  </si>
  <si>
    <t>NO2</t>
  </si>
  <si>
    <t>NO3</t>
  </si>
  <si>
    <t>NO4</t>
  </si>
  <si>
    <t>NO5</t>
  </si>
  <si>
    <t>InitialPowerCapacity</t>
  </si>
  <si>
    <t>PowerMaxBuiltCapacity</t>
  </si>
  <si>
    <t>EnergyInitialCapacity</t>
  </si>
  <si>
    <t>EnergyMaxInstalledCapacity</t>
  </si>
  <si>
    <t>EnergyMaxBuiltCapacity</t>
  </si>
  <si>
    <t>PowerMaxInstalledCapacity</t>
  </si>
  <si>
    <t>StorageInitialEnergyLevel as a percentage of StorageInstalledEnergyCapacity</t>
  </si>
  <si>
    <t>StorageType</t>
  </si>
  <si>
    <t>storageBleedEff</t>
  </si>
  <si>
    <t>storageChargeEff</t>
  </si>
  <si>
    <t>storageDischargeEff</t>
  </si>
  <si>
    <t>Source: Eurelectric, ISO, ENTSO-E, ZEP</t>
  </si>
  <si>
    <t>PowerCapitalCost in euro per kW</t>
  </si>
  <si>
    <t>Source: Battery cost medish (Cole et al 2016) 2014$/kWh</t>
  </si>
  <si>
    <t>PowerFixedOMCost in euro per kW</t>
  </si>
  <si>
    <t>EnergyFixedOMCost in euro per kWh</t>
  </si>
  <si>
    <t>EnergyCapitalCost in euro per kWh</t>
  </si>
  <si>
    <t>storageLifetime</t>
  </si>
  <si>
    <t>Source: Assumed</t>
  </si>
  <si>
    <t>Description: Maximum capacity expansion of power of storage type in one node and period (default: 500 000)</t>
  </si>
  <si>
    <t>Description: Maximum capacity expansion of energy of storage type in one node and period (default: 500 000)</t>
  </si>
  <si>
    <t>Description: Initial capacity in each investment period. NB! No retirement (default: 0)</t>
  </si>
  <si>
    <t>Description: Capital cost for investing in power of storage (default: 0)</t>
  </si>
  <si>
    <t>Description: Fixed O&amp;M cost for investing in power of storage (default: 0)</t>
  </si>
  <si>
    <t>Description: Capital cost for investing in energy storage capacity (default: 0)</t>
  </si>
  <si>
    <t>Description: Fixed O&amp;M cost for investing in energy storage capacity (default: 0)</t>
  </si>
  <si>
    <t>Description: Initial capacity in node and investment period of a storage type. NB! No retirement (default: 0)</t>
  </si>
  <si>
    <t>Description: Maximum installed capacity in all time periods of energy of storage type (default: 0)</t>
  </si>
  <si>
    <t>Description: Maximum installed capacity in all time periods of power of storage type (default: 0)</t>
  </si>
  <si>
    <t>Description: Percentage of installed capacity available in first hour of a season (default: 0)</t>
  </si>
  <si>
    <t>Description: Efficiency of charging a storage (non-spillage during charging) (default: 1)</t>
  </si>
  <si>
    <t>Description: Efficiency of discharging a storage (non-spillage during discharging) (default: 1)</t>
  </si>
  <si>
    <t>Description: Required ratio between installed power of storage and installed energy of storage (default: 1)</t>
  </si>
  <si>
    <t>Description: Hourly percentage of spillage (self-discharge) of storage types (default: 1 - no self-discharge)</t>
  </si>
  <si>
    <t>Description: Lifetime in years of storage type (default: 0)</t>
  </si>
  <si>
    <t>Source: STATISTICAL FACTSHEET 2018 (ENTSO-E)</t>
  </si>
  <si>
    <t>Hydro capacity shared 50/50 between pumped and regulated</t>
  </si>
  <si>
    <t>Partly non-renewable according to ENTSO-E</t>
  </si>
  <si>
    <t>Source: Eurelectric: 'Hydro in Europe: Powering Renewables' (+10% of existing capacity)</t>
  </si>
  <si>
    <t>Source: Eurelectric, ISO, ENTSO-E, ZEP (+50% of installed capacity)</t>
  </si>
  <si>
    <t>Radetiketter</t>
  </si>
  <si>
    <t>Totalsum</t>
  </si>
  <si>
    <t>Kolonneetiketter</t>
  </si>
  <si>
    <t>East</t>
  </si>
  <si>
    <t>West</t>
  </si>
  <si>
    <t>North</t>
  </si>
  <si>
    <t>Summer av EnergyInitialCapacity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</si>
</sst>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vertical="center" wrapText="1" readingOrder="1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[Storage.xlsx]InitialPowerCapacity (2)!Pivottabell1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'InitialPowerCapacity (2)'!$H$8:$H$9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'InitialPowerCapacity (2)'!$G$10:$G$13</c:f>
              <c:strCache>
                <c:ptCount val="3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</c:strCache>
            </c:strRef>
          </c:cat>
          <c:val>
            <c:numRef>
              <c:f>'InitialPowerCapacity (2)'!$H$10:$H$13</c:f>
              <c:numCache>
                <c:formatCode>General</c:formatCode>
                <c:ptCount val="3"/>
                <c:pt idx="0">
                  <c:v>265918.48559999996</c:v>
                </c:pt>
                <c:pt idx="1">
                  <c:v>2237078.4900000002</c:v>
                </c:pt>
                <c:pt idx="2">
                  <c:v>98013.82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F-44C0-90B2-8C749A347724}"/>
            </c:ext>
          </c:extLst>
        </c:ser>
        <c:ser>
          <c:idx val="1"/>
          <c:order val="1"/>
          <c:tx>
            <c:strRef>
              <c:f>'InitialPowerCapacity (2)'!$I$8:$I$9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'InitialPowerCapacity (2)'!$G$10:$G$13</c:f>
              <c:strCache>
                <c:ptCount val="3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</c:strCache>
            </c:strRef>
          </c:cat>
          <c:val>
            <c:numRef>
              <c:f>'InitialPowerCapacity (2)'!$I$10:$I$13</c:f>
              <c:numCache>
                <c:formatCode>General</c:formatCode>
                <c:ptCount val="3"/>
                <c:pt idx="0">
                  <c:v>265918.48560000001</c:v>
                </c:pt>
                <c:pt idx="1">
                  <c:v>2237078.4900000002</c:v>
                </c:pt>
                <c:pt idx="2">
                  <c:v>98013.82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8F-44C0-90B2-8C749A347724}"/>
            </c:ext>
          </c:extLst>
        </c:ser>
        <c:ser>
          <c:idx val="2"/>
          <c:order val="2"/>
          <c:tx>
            <c:strRef>
              <c:f>'InitialPowerCapacity (2)'!$J$8:$J$9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'InitialPowerCapacity (2)'!$G$10:$G$13</c:f>
              <c:strCache>
                <c:ptCount val="3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</c:strCache>
            </c:strRef>
          </c:cat>
          <c:val>
            <c:numRef>
              <c:f>'InitialPowerCapacity (2)'!$J$10:$J$13</c:f>
              <c:numCache>
                <c:formatCode>General</c:formatCode>
                <c:ptCount val="3"/>
                <c:pt idx="0">
                  <c:v>265918.48560000001</c:v>
                </c:pt>
                <c:pt idx="1">
                  <c:v>2237078.4900000002</c:v>
                </c:pt>
                <c:pt idx="2">
                  <c:v>98013.82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8F-44C0-90B2-8C749A347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86080"/>
        <c:axId val="1887431440"/>
      </c:barChart>
      <c:catAx>
        <c:axId val="4072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887431440"/>
        <c:crosses val="autoZero"/>
        <c:auto val="1"/>
        <c:lblAlgn val="ctr"/>
        <c:lblOffset val="100"/>
        <c:noMultiLvlLbl val="0"/>
      </c:catAx>
      <c:valAx>
        <c:axId val="18874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4072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688181</xdr:colOff>
      <xdr:row>6</xdr:row>
      <xdr:rowOff>78581</xdr:rowOff>
    </xdr:from>
    <xdr:to>
      <xdr:col>18</xdr:col>
      <xdr:colOff>121443</xdr:colOff>
      <xdr:row>21</xdr:row>
      <xdr:rowOff>107156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7E59440-DD8D-434F-BF5C-237CB3197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tianbac_ntnu_no/Documents/EMPIRE/EMPIRE%20in%20Pyomo/EMPIRE-Pyomo/Data%20handler/europe_v48/Trans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Efficiency"/>
      <sheetName val="MaxInstallCapacityRaw"/>
      <sheetName val="MaxBuiltCapacity"/>
      <sheetName val="Length"/>
      <sheetName val="TypeCapitalCost"/>
      <sheetName val="TypeFixedOMCost"/>
      <sheetName val="InitialCapacity"/>
      <sheetName val="Life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InterconnectorLinks</v>
          </cell>
          <cell r="B3" t="str">
            <v>To Node</v>
          </cell>
          <cell r="C3" t="str">
            <v>transmissionLifetime</v>
          </cell>
        </row>
        <row r="4">
          <cell r="A4" t="str">
            <v>Switzerland</v>
          </cell>
          <cell r="B4" t="str">
            <v>Austria</v>
          </cell>
          <cell r="C4">
            <v>40</v>
          </cell>
        </row>
        <row r="5">
          <cell r="A5" t="str">
            <v>Czech R</v>
          </cell>
          <cell r="B5" t="str">
            <v>Austria</v>
          </cell>
          <cell r="C5">
            <v>40</v>
          </cell>
        </row>
        <row r="6">
          <cell r="A6" t="str">
            <v>Germany</v>
          </cell>
          <cell r="B6" t="str">
            <v>Austria</v>
          </cell>
          <cell r="C6">
            <v>40</v>
          </cell>
        </row>
        <row r="7">
          <cell r="A7" t="str">
            <v>Hungary</v>
          </cell>
          <cell r="B7" t="str">
            <v>Austria</v>
          </cell>
          <cell r="C7">
            <v>40</v>
          </cell>
        </row>
        <row r="8">
          <cell r="A8" t="str">
            <v>Italy</v>
          </cell>
          <cell r="B8" t="str">
            <v>Austria</v>
          </cell>
          <cell r="C8">
            <v>40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an Backe" refreshedDate="44066.825220370367" createdVersion="6" refreshedVersion="6" minRefreshableVersion="3" recordCount="87" xr:uid="{E0DE7B2A-2DE1-4B70-8F67-45789239CA8B}">
  <cacheSource type="worksheet">
    <worksheetSource ref="A3:D90" sheet="EnergyInitialCapacity (2)"/>
  </cacheSource>
  <cacheFields count="5">
    <cacheField name="Nodes" numFmtId="0">
      <sharedItems count="29">
        <s v="Austria"/>
        <s v="Bosnia H"/>
        <s v="Belgium"/>
        <s v="Bulgaria"/>
        <s v="Switzerland"/>
        <s v="Czech R"/>
        <s v="Germany"/>
        <s v="Spain"/>
        <s v="France"/>
        <s v="Great Brit."/>
        <s v="Greece"/>
        <s v="Croatia"/>
        <s v="Hungary"/>
        <s v="Ireland"/>
        <s v="Italy"/>
        <s v="Lithuania"/>
        <s v="Luxemb."/>
        <s v="NO1"/>
        <s v="NO2"/>
        <s v="NO3"/>
        <s v="NO4"/>
        <s v="NO5"/>
        <s v="Poland"/>
        <s v="Portugal"/>
        <s v="Romania"/>
        <s v="Serbia"/>
        <s v="Sweden"/>
        <s v="Slovenia"/>
        <s v="Slovakia"/>
      </sharedItems>
      <fieldGroup par="4"/>
    </cacheField>
    <cacheField name="StorageTypes" numFmtId="0">
      <sharedItems/>
    </cacheField>
    <cacheField name="Period" numFmtId="0">
      <sharedItems containsSemiMixedTypes="0" containsString="0" containsNumber="1" containsInteger="1" minValue="1" maxValue="3" count="3">
        <n v="1"/>
        <n v="2"/>
        <n v="3"/>
      </sharedItems>
    </cacheField>
    <cacheField name="EnergyInitialCapacity" numFmtId="164">
      <sharedItems containsSemiMixedTypes="0" containsString="0" containsNumber="1" minValue="1417.4082000000001" maxValue="1530150.91"/>
    </cacheField>
    <cacheField name="Nodes2" numFmtId="0" databaseField="0">
      <fieldGroup base="0">
        <discretePr count="29">
          <x v="0"/>
          <x v="0"/>
          <x v="1"/>
          <x v="0"/>
          <x v="1"/>
          <x v="0"/>
          <x v="0"/>
          <x v="1"/>
          <x v="1"/>
          <x v="2"/>
          <x v="0"/>
          <x v="0"/>
          <x v="0"/>
          <x v="2"/>
          <x v="1"/>
          <x v="2"/>
          <x v="0"/>
          <x v="2"/>
          <x v="2"/>
          <x v="2"/>
          <x v="2"/>
          <x v="2"/>
          <x v="0"/>
          <x v="1"/>
          <x v="0"/>
          <x v="0"/>
          <x v="2"/>
          <x v="0"/>
          <x v="0"/>
        </discretePr>
        <groupItems count="3">
          <s v="Grupper1"/>
          <s v="Grupper2"/>
          <s v="Grupper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s v="Hydro Pump Storage"/>
    <x v="0"/>
    <n v="124704"/>
  </r>
  <r>
    <x v="1"/>
    <s v="Hydro Pump Storage"/>
    <x v="0"/>
    <n v="2199.34"/>
  </r>
  <r>
    <x v="2"/>
    <s v="Hydro Pump Storage"/>
    <x v="0"/>
    <n v="7762.5"/>
  </r>
  <r>
    <x v="3"/>
    <s v="Hydro Pump Storage"/>
    <x v="0"/>
    <n v="1499.2"/>
  </r>
  <r>
    <x v="4"/>
    <s v="Hydro Pump Storage"/>
    <x v="0"/>
    <n v="368989"/>
  </r>
  <r>
    <x v="5"/>
    <s v="Hydro Pump Storage"/>
    <x v="0"/>
    <n v="6723.5"/>
  </r>
  <r>
    <x v="6"/>
    <s v="Hydro Pump Storage"/>
    <x v="0"/>
    <n v="38626"/>
  </r>
  <r>
    <x v="7"/>
    <s v="Hydro Pump Storage"/>
    <x v="0"/>
    <n v="1530150.91"/>
  </r>
  <r>
    <x v="8"/>
    <s v="Hydro Pump Storage"/>
    <x v="0"/>
    <n v="184296"/>
  </r>
  <r>
    <x v="9"/>
    <s v="Hydro Pump Storage"/>
    <x v="0"/>
    <n v="33432"/>
  </r>
  <r>
    <x v="10"/>
    <s v="Hydro Pump Storage"/>
    <x v="0"/>
    <n v="21190.44"/>
  </r>
  <r>
    <x v="11"/>
    <s v="Hydro Pump Storage"/>
    <x v="0"/>
    <n v="21190.44"/>
  </r>
  <r>
    <x v="12"/>
    <s v="Hydro Pump Storage"/>
    <x v="0"/>
    <n v="1499.2"/>
  </r>
  <r>
    <x v="13"/>
    <s v="Hydro Pump Storage"/>
    <x v="0"/>
    <n v="2199.34"/>
  </r>
  <r>
    <x v="14"/>
    <s v="Hydro Pump Storage"/>
    <x v="0"/>
    <n v="38626"/>
  </r>
  <r>
    <x v="15"/>
    <s v="Hydro Pump Storage"/>
    <x v="0"/>
    <n v="49280"/>
  </r>
  <r>
    <x v="16"/>
    <s v="Hydro Pump Storage"/>
    <x v="0"/>
    <n v="6120"/>
  </r>
  <r>
    <x v="17"/>
    <s v="Hydro Pump Storage"/>
    <x v="0"/>
    <n v="1417.4082000000001"/>
  </r>
  <r>
    <x v="18"/>
    <s v="Hydro Pump Storage"/>
    <x v="0"/>
    <n v="3598.0362"/>
  </r>
  <r>
    <x v="19"/>
    <s v="Hydro Pump Storage"/>
    <x v="0"/>
    <n v="1635.4709999999998"/>
  </r>
  <r>
    <x v="20"/>
    <s v="Hydro Pump Storage"/>
    <x v="0"/>
    <n v="1962.5651999999998"/>
  </r>
  <r>
    <x v="21"/>
    <s v="Hydro Pump Storage"/>
    <x v="0"/>
    <n v="2289.6594"/>
  </r>
  <r>
    <x v="22"/>
    <s v="Hydro Pump Storage"/>
    <x v="0"/>
    <n v="10903.14"/>
  </r>
  <r>
    <x v="23"/>
    <s v="Hydro Pump Storage"/>
    <x v="0"/>
    <n v="107254.08"/>
  </r>
  <r>
    <x v="24"/>
    <s v="Hydro Pump Storage"/>
    <x v="0"/>
    <n v="3686.3928000000001"/>
  </r>
  <r>
    <x v="25"/>
    <s v="Hydro Pump Storage"/>
    <x v="0"/>
    <n v="21190.44"/>
  </r>
  <r>
    <x v="26"/>
    <s v="Hydro Pump Storage"/>
    <x v="0"/>
    <n v="2199.34"/>
  </r>
  <r>
    <x v="27"/>
    <s v="Hydro Pump Storage"/>
    <x v="0"/>
    <n v="2700"/>
  </r>
  <r>
    <x v="28"/>
    <s v="Hydro Pump Storage"/>
    <x v="0"/>
    <n v="3686.3928000000001"/>
  </r>
  <r>
    <x v="0"/>
    <s v="Hydro Pump Storage"/>
    <x v="1"/>
    <n v="124704"/>
  </r>
  <r>
    <x v="1"/>
    <s v="Hydro Pump Storage"/>
    <x v="1"/>
    <n v="2199.34"/>
  </r>
  <r>
    <x v="2"/>
    <s v="Hydro Pump Storage"/>
    <x v="1"/>
    <n v="7762.5"/>
  </r>
  <r>
    <x v="3"/>
    <s v="Hydro Pump Storage"/>
    <x v="1"/>
    <n v="1499.2"/>
  </r>
  <r>
    <x v="4"/>
    <s v="Hydro Pump Storage"/>
    <x v="1"/>
    <n v="368989"/>
  </r>
  <r>
    <x v="5"/>
    <s v="Hydro Pump Storage"/>
    <x v="1"/>
    <n v="6723.5"/>
  </r>
  <r>
    <x v="6"/>
    <s v="Hydro Pump Storage"/>
    <x v="1"/>
    <n v="38626"/>
  </r>
  <r>
    <x v="7"/>
    <s v="Hydro Pump Storage"/>
    <x v="1"/>
    <n v="1530150.91"/>
  </r>
  <r>
    <x v="8"/>
    <s v="Hydro Pump Storage"/>
    <x v="1"/>
    <n v="184296"/>
  </r>
  <r>
    <x v="9"/>
    <s v="Hydro Pump Storage"/>
    <x v="1"/>
    <n v="33432"/>
  </r>
  <r>
    <x v="10"/>
    <s v="Hydro Pump Storage"/>
    <x v="1"/>
    <n v="21190.44"/>
  </r>
  <r>
    <x v="11"/>
    <s v="Hydro Pump Storage"/>
    <x v="1"/>
    <n v="21190.44"/>
  </r>
  <r>
    <x v="12"/>
    <s v="Hydro Pump Storage"/>
    <x v="1"/>
    <n v="1499.2"/>
  </r>
  <r>
    <x v="13"/>
    <s v="Hydro Pump Storage"/>
    <x v="1"/>
    <n v="2199.34"/>
  </r>
  <r>
    <x v="14"/>
    <s v="Hydro Pump Storage"/>
    <x v="1"/>
    <n v="38626"/>
  </r>
  <r>
    <x v="15"/>
    <s v="Hydro Pump Storage"/>
    <x v="1"/>
    <n v="49280"/>
  </r>
  <r>
    <x v="16"/>
    <s v="Hydro Pump Storage"/>
    <x v="1"/>
    <n v="6120"/>
  </r>
  <r>
    <x v="17"/>
    <s v="Hydro Pump Storage"/>
    <x v="1"/>
    <n v="1417.4082000000001"/>
  </r>
  <r>
    <x v="18"/>
    <s v="Hydro Pump Storage"/>
    <x v="1"/>
    <n v="3598.0362"/>
  </r>
  <r>
    <x v="19"/>
    <s v="Hydro Pump Storage"/>
    <x v="1"/>
    <n v="1635.4709999999998"/>
  </r>
  <r>
    <x v="20"/>
    <s v="Hydro Pump Storage"/>
    <x v="1"/>
    <n v="1962.5651999999998"/>
  </r>
  <r>
    <x v="21"/>
    <s v="Hydro Pump Storage"/>
    <x v="1"/>
    <n v="2289.6594"/>
  </r>
  <r>
    <x v="22"/>
    <s v="Hydro Pump Storage"/>
    <x v="1"/>
    <n v="10903.14"/>
  </r>
  <r>
    <x v="23"/>
    <s v="Hydro Pump Storage"/>
    <x v="1"/>
    <n v="107254.08"/>
  </r>
  <r>
    <x v="24"/>
    <s v="Hydro Pump Storage"/>
    <x v="1"/>
    <n v="3686.3928000000001"/>
  </r>
  <r>
    <x v="25"/>
    <s v="Hydro Pump Storage"/>
    <x v="1"/>
    <n v="21190.44"/>
  </r>
  <r>
    <x v="26"/>
    <s v="Hydro Pump Storage"/>
    <x v="1"/>
    <n v="2199.34"/>
  </r>
  <r>
    <x v="28"/>
    <s v="Hydro Pump Storage"/>
    <x v="1"/>
    <n v="3686.3928000000001"/>
  </r>
  <r>
    <x v="0"/>
    <s v="Hydro Pump Storage"/>
    <x v="2"/>
    <n v="124704"/>
  </r>
  <r>
    <x v="1"/>
    <s v="Hydro Pump Storage"/>
    <x v="2"/>
    <n v="2199.34"/>
  </r>
  <r>
    <x v="2"/>
    <s v="Hydro Pump Storage"/>
    <x v="2"/>
    <n v="7762.5"/>
  </r>
  <r>
    <x v="3"/>
    <s v="Hydro Pump Storage"/>
    <x v="2"/>
    <n v="1499.2"/>
  </r>
  <r>
    <x v="4"/>
    <s v="Hydro Pump Storage"/>
    <x v="2"/>
    <n v="368989"/>
  </r>
  <r>
    <x v="5"/>
    <s v="Hydro Pump Storage"/>
    <x v="2"/>
    <n v="6723.5"/>
  </r>
  <r>
    <x v="6"/>
    <s v="Hydro Pump Storage"/>
    <x v="2"/>
    <n v="38626"/>
  </r>
  <r>
    <x v="7"/>
    <s v="Hydro Pump Storage"/>
    <x v="2"/>
    <n v="1530150.91"/>
  </r>
  <r>
    <x v="8"/>
    <s v="Hydro Pump Storage"/>
    <x v="2"/>
    <n v="184296"/>
  </r>
  <r>
    <x v="9"/>
    <s v="Hydro Pump Storage"/>
    <x v="2"/>
    <n v="33432"/>
  </r>
  <r>
    <x v="10"/>
    <s v="Hydro Pump Storage"/>
    <x v="2"/>
    <n v="21190.44"/>
  </r>
  <r>
    <x v="11"/>
    <s v="Hydro Pump Storage"/>
    <x v="2"/>
    <n v="21190.44"/>
  </r>
  <r>
    <x v="12"/>
    <s v="Hydro Pump Storage"/>
    <x v="2"/>
    <n v="1499.2"/>
  </r>
  <r>
    <x v="13"/>
    <s v="Hydro Pump Storage"/>
    <x v="2"/>
    <n v="2199.34"/>
  </r>
  <r>
    <x v="14"/>
    <s v="Hydro Pump Storage"/>
    <x v="2"/>
    <n v="38626"/>
  </r>
  <r>
    <x v="15"/>
    <s v="Hydro Pump Storage"/>
    <x v="2"/>
    <n v="49280"/>
  </r>
  <r>
    <x v="16"/>
    <s v="Hydro Pump Storage"/>
    <x v="2"/>
    <n v="6120"/>
  </r>
  <r>
    <x v="17"/>
    <s v="Hydro Pump Storage"/>
    <x v="2"/>
    <n v="1417.4082000000001"/>
  </r>
  <r>
    <x v="18"/>
    <s v="Hydro Pump Storage"/>
    <x v="2"/>
    <n v="3598.0362"/>
  </r>
  <r>
    <x v="19"/>
    <s v="Hydro Pump Storage"/>
    <x v="2"/>
    <n v="1635.4709999999998"/>
  </r>
  <r>
    <x v="20"/>
    <s v="Hydro Pump Storage"/>
    <x v="2"/>
    <n v="1962.5651999999998"/>
  </r>
  <r>
    <x v="21"/>
    <s v="Hydro Pump Storage"/>
    <x v="2"/>
    <n v="2289.6594"/>
  </r>
  <r>
    <x v="22"/>
    <s v="Hydro Pump Storage"/>
    <x v="2"/>
    <n v="10903.14"/>
  </r>
  <r>
    <x v="23"/>
    <s v="Hydro Pump Storage"/>
    <x v="2"/>
    <n v="107254.08"/>
  </r>
  <r>
    <x v="24"/>
    <s v="Hydro Pump Storage"/>
    <x v="2"/>
    <n v="3686.3928000000001"/>
  </r>
  <r>
    <x v="25"/>
    <s v="Hydro Pump Storage"/>
    <x v="2"/>
    <n v="21190.44"/>
  </r>
  <r>
    <x v="26"/>
    <s v="Hydro Pump Storage"/>
    <x v="2"/>
    <n v="2199.34"/>
  </r>
  <r>
    <x v="28"/>
    <s v="Hydro Pump Storage"/>
    <x v="2"/>
    <n v="3686.3928000000001"/>
  </r>
  <r>
    <x v="27"/>
    <s v="Hydro Pump Storage"/>
    <x v="1"/>
    <n v="2700"/>
  </r>
  <r>
    <x v="27"/>
    <s v="Hydro Pump Storage"/>
    <x v="2"/>
    <n v="2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59AFB-3069-478E-9B57-8ECD8E2B316D}" name="Pivottabell1" cacheId="12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1">
  <location ref="G8:K13" firstHeaderRow="1" firstDataRow="2" firstDataCol="1"/>
  <pivotFields count="5">
    <pivotField showAll="0">
      <items count="30">
        <item x="0"/>
        <item x="2"/>
        <item x="1"/>
        <item x="3"/>
        <item x="11"/>
        <item x="5"/>
        <item x="8"/>
        <item x="6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8"/>
        <item x="27"/>
        <item x="7"/>
        <item x="26"/>
        <item x="4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numFmtId="164" showAll="0"/>
    <pivotField axis="axisRow" showAll="0">
      <items count="4">
        <item n="East" x="0"/>
        <item n="West" x="1"/>
        <item n="North" x="2"/>
        <item t="default" sd="0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mer av EnergyInitialCapacity" fld="3" baseField="0" baseItem="0"/>
  </dataFields>
  <chartFormats count="3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D4" sqref="D4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19.1328125" customWidth="1"/>
  </cols>
  <sheetData>
    <row r="1" spans="1:7" x14ac:dyDescent="0.45">
      <c r="A1" t="s">
        <v>69</v>
      </c>
    </row>
    <row r="2" spans="1:7" x14ac:dyDescent="0.45">
      <c r="A2" t="s">
        <v>55</v>
      </c>
      <c r="F2" s="4"/>
      <c r="G2" t="s">
        <v>70</v>
      </c>
    </row>
    <row r="3" spans="1:7" x14ac:dyDescent="0.45">
      <c r="A3" t="s">
        <v>27</v>
      </c>
      <c r="B3" t="s">
        <v>2</v>
      </c>
      <c r="C3" t="s">
        <v>0</v>
      </c>
      <c r="D3" t="s">
        <v>34</v>
      </c>
      <c r="F3" s="6"/>
      <c r="G3" t="s">
        <v>71</v>
      </c>
    </row>
    <row r="4" spans="1:7" x14ac:dyDescent="0.45">
      <c r="A4" t="s">
        <v>77</v>
      </c>
      <c r="B4" t="s">
        <v>28</v>
      </c>
      <c r="C4">
        <v>1</v>
      </c>
      <c r="D4" s="9">
        <v>18320</v>
      </c>
    </row>
    <row r="5" spans="1:7" x14ac:dyDescent="0.45">
      <c r="A5" t="s">
        <v>78</v>
      </c>
      <c r="B5" t="s">
        <v>28</v>
      </c>
      <c r="C5">
        <v>1</v>
      </c>
      <c r="D5" s="9">
        <v>23617</v>
      </c>
    </row>
    <row r="6" spans="1:7" x14ac:dyDescent="0.45">
      <c r="A6" t="s">
        <v>79</v>
      </c>
      <c r="B6" t="s">
        <v>28</v>
      </c>
      <c r="C6">
        <v>1</v>
      </c>
      <c r="D6" s="9">
        <v>5423.9999999999991</v>
      </c>
    </row>
    <row r="7" spans="1:7" x14ac:dyDescent="0.45">
      <c r="A7" t="s">
        <v>77</v>
      </c>
      <c r="B7" t="s">
        <v>28</v>
      </c>
      <c r="C7">
        <v>2</v>
      </c>
      <c r="D7" s="9">
        <v>18320</v>
      </c>
    </row>
    <row r="8" spans="1:7" x14ac:dyDescent="0.45">
      <c r="A8" t="s">
        <v>78</v>
      </c>
      <c r="B8" t="s">
        <v>28</v>
      </c>
      <c r="C8">
        <v>2</v>
      </c>
      <c r="D8" s="9">
        <v>23617</v>
      </c>
    </row>
    <row r="9" spans="1:7" x14ac:dyDescent="0.45">
      <c r="A9" t="s">
        <v>79</v>
      </c>
      <c r="B9" t="s">
        <v>28</v>
      </c>
      <c r="C9">
        <v>2</v>
      </c>
      <c r="D9" s="9">
        <v>5423.9999999999991</v>
      </c>
    </row>
    <row r="10" spans="1:7" x14ac:dyDescent="0.45">
      <c r="A10" t="s">
        <v>77</v>
      </c>
      <c r="B10" t="s">
        <v>28</v>
      </c>
      <c r="C10">
        <v>3</v>
      </c>
      <c r="D10" s="9">
        <v>18320</v>
      </c>
    </row>
    <row r="11" spans="1:7" x14ac:dyDescent="0.45">
      <c r="A11" t="s">
        <v>78</v>
      </c>
      <c r="B11" t="s">
        <v>28</v>
      </c>
      <c r="C11">
        <v>3</v>
      </c>
      <c r="D11" s="9">
        <v>23617</v>
      </c>
    </row>
    <row r="12" spans="1:7" x14ac:dyDescent="0.45">
      <c r="A12" t="s">
        <v>79</v>
      </c>
      <c r="B12" t="s">
        <v>28</v>
      </c>
      <c r="C12">
        <v>3</v>
      </c>
      <c r="D12" s="9">
        <v>5423.9999999999991</v>
      </c>
    </row>
  </sheetData>
  <autoFilter ref="A1:D3" xr:uid="{2982C49F-4B61-4A3F-B91B-F6CCEDDF48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7E1F-D2D8-42FD-9DCC-C9E0274A211C}">
  <dimension ref="A1:K90"/>
  <sheetViews>
    <sheetView topLeftCell="A3" workbookViewId="0">
      <selection activeCell="G10" sqref="G10:H12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19.1328125" customWidth="1"/>
    <col min="7" max="7" width="27.53125" bestFit="1" customWidth="1"/>
    <col min="8" max="8" width="16.796875" bestFit="1" customWidth="1"/>
    <col min="9" max="11" width="11.73046875" bestFit="1" customWidth="1"/>
    <col min="12" max="12" width="17.59765625" bestFit="1" customWidth="1"/>
    <col min="13" max="13" width="6.9296875" bestFit="1" customWidth="1"/>
    <col min="14" max="14" width="8.265625" bestFit="1" customWidth="1"/>
  </cols>
  <sheetData>
    <row r="1" spans="1:11" x14ac:dyDescent="0.45">
      <c r="A1" t="s">
        <v>69</v>
      </c>
    </row>
    <row r="2" spans="1:11" x14ac:dyDescent="0.45">
      <c r="A2" t="s">
        <v>55</v>
      </c>
      <c r="F2" s="4"/>
      <c r="G2" t="s">
        <v>70</v>
      </c>
    </row>
    <row r="3" spans="1:11" x14ac:dyDescent="0.45">
      <c r="A3" t="s">
        <v>27</v>
      </c>
      <c r="B3" t="s">
        <v>2</v>
      </c>
      <c r="C3" t="s">
        <v>0</v>
      </c>
      <c r="D3" t="s">
        <v>34</v>
      </c>
      <c r="F3" s="6"/>
      <c r="G3" t="s">
        <v>71</v>
      </c>
    </row>
    <row r="4" spans="1:11" x14ac:dyDescent="0.45">
      <c r="A4" t="s">
        <v>3</v>
      </c>
      <c r="B4" t="s">
        <v>28</v>
      </c>
      <c r="C4">
        <v>1</v>
      </c>
      <c r="D4" s="5">
        <f>8436/2</f>
        <v>4218</v>
      </c>
    </row>
    <row r="5" spans="1:11" x14ac:dyDescent="0.45">
      <c r="A5" t="s">
        <v>4</v>
      </c>
      <c r="B5" t="s">
        <v>28</v>
      </c>
      <c r="C5">
        <v>1</v>
      </c>
      <c r="D5">
        <v>335</v>
      </c>
    </row>
    <row r="6" spans="1:11" x14ac:dyDescent="0.45">
      <c r="A6" t="s">
        <v>5</v>
      </c>
      <c r="B6" t="s">
        <v>28</v>
      </c>
      <c r="C6">
        <v>1</v>
      </c>
      <c r="D6" s="6">
        <v>1308</v>
      </c>
    </row>
    <row r="7" spans="1:11" x14ac:dyDescent="0.45">
      <c r="A7" t="s">
        <v>6</v>
      </c>
      <c r="B7" t="s">
        <v>28</v>
      </c>
      <c r="C7">
        <v>1</v>
      </c>
      <c r="D7" s="6">
        <f>864+133+57</f>
        <v>1054</v>
      </c>
    </row>
    <row r="8" spans="1:11" x14ac:dyDescent="0.45">
      <c r="A8" t="s">
        <v>7</v>
      </c>
      <c r="B8" t="s">
        <v>28</v>
      </c>
      <c r="C8">
        <v>1</v>
      </c>
      <c r="D8">
        <v>1864</v>
      </c>
      <c r="G8" s="7" t="s">
        <v>80</v>
      </c>
      <c r="H8" s="7" t="s">
        <v>76</v>
      </c>
    </row>
    <row r="9" spans="1:11" x14ac:dyDescent="0.45">
      <c r="A9" t="s">
        <v>8</v>
      </c>
      <c r="B9" t="s">
        <v>28</v>
      </c>
      <c r="C9">
        <v>1</v>
      </c>
      <c r="D9" s="6">
        <v>1172</v>
      </c>
      <c r="G9" s="7" t="s">
        <v>74</v>
      </c>
      <c r="H9">
        <v>1</v>
      </c>
      <c r="I9">
        <v>2</v>
      </c>
      <c r="J9">
        <v>3</v>
      </c>
      <c r="K9" t="s">
        <v>75</v>
      </c>
    </row>
    <row r="10" spans="1:11" x14ac:dyDescent="0.45">
      <c r="A10" t="s">
        <v>9</v>
      </c>
      <c r="B10" t="s">
        <v>28</v>
      </c>
      <c r="C10">
        <v>1</v>
      </c>
      <c r="D10" s="6">
        <v>5294</v>
      </c>
      <c r="G10" s="8" t="s">
        <v>77</v>
      </c>
      <c r="H10" s="9">
        <v>265918.48559999996</v>
      </c>
      <c r="I10" s="9">
        <v>265918.48560000001</v>
      </c>
      <c r="J10" s="9">
        <v>265918.48560000001</v>
      </c>
      <c r="K10" s="9">
        <v>797755.45680000004</v>
      </c>
    </row>
    <row r="11" spans="1:11" x14ac:dyDescent="0.45">
      <c r="A11" t="s">
        <v>10</v>
      </c>
      <c r="B11" t="s">
        <v>28</v>
      </c>
      <c r="C11">
        <v>1</v>
      </c>
      <c r="D11" s="6">
        <f>3329+3073</f>
        <v>6402</v>
      </c>
      <c r="G11" s="8" t="s">
        <v>78</v>
      </c>
      <c r="H11" s="9">
        <v>2237078.4900000002</v>
      </c>
      <c r="I11" s="9">
        <v>2237078.4900000002</v>
      </c>
      <c r="J11" s="9">
        <v>2237078.4900000002</v>
      </c>
      <c r="K11" s="9">
        <v>6711235.4700000007</v>
      </c>
    </row>
    <row r="12" spans="1:11" x14ac:dyDescent="0.45">
      <c r="A12" t="s">
        <v>11</v>
      </c>
      <c r="B12" t="s">
        <v>28</v>
      </c>
      <c r="C12">
        <v>1</v>
      </c>
      <c r="D12">
        <v>2455</v>
      </c>
      <c r="G12" s="8" t="s">
        <v>79</v>
      </c>
      <c r="H12" s="9">
        <v>98013.82</v>
      </c>
      <c r="I12" s="9">
        <v>98013.82</v>
      </c>
      <c r="J12" s="9">
        <v>98013.82</v>
      </c>
      <c r="K12" s="9">
        <v>294041.46000000002</v>
      </c>
    </row>
    <row r="13" spans="1:11" x14ac:dyDescent="0.45">
      <c r="A13" t="s">
        <v>12</v>
      </c>
      <c r="B13" t="s">
        <v>28</v>
      </c>
      <c r="C13">
        <v>1</v>
      </c>
      <c r="D13">
        <v>2744</v>
      </c>
      <c r="G13" s="8" t="s">
        <v>75</v>
      </c>
      <c r="H13" s="9">
        <v>2601010.7955999998</v>
      </c>
      <c r="I13" s="9">
        <v>2601010.7956000003</v>
      </c>
      <c r="J13" s="9">
        <v>2601010.7956000003</v>
      </c>
      <c r="K13" s="9">
        <v>7803032.3868000004</v>
      </c>
    </row>
    <row r="14" spans="1:11" x14ac:dyDescent="0.45">
      <c r="A14" t="s">
        <v>13</v>
      </c>
      <c r="B14" t="s">
        <v>28</v>
      </c>
      <c r="C14">
        <v>1</v>
      </c>
      <c r="D14">
        <v>699</v>
      </c>
    </row>
    <row r="15" spans="1:11" x14ac:dyDescent="0.45">
      <c r="A15" t="s">
        <v>14</v>
      </c>
      <c r="B15" t="s">
        <v>28</v>
      </c>
      <c r="C15">
        <v>1</v>
      </c>
      <c r="D15">
        <v>281</v>
      </c>
    </row>
    <row r="16" spans="1:11" x14ac:dyDescent="0.45">
      <c r="A16" t="s">
        <v>15</v>
      </c>
      <c r="B16" t="s">
        <v>28</v>
      </c>
      <c r="C16">
        <v>1</v>
      </c>
      <c r="D16">
        <v>28</v>
      </c>
    </row>
    <row r="17" spans="1:4" x14ac:dyDescent="0.45">
      <c r="A17" t="s">
        <v>16</v>
      </c>
      <c r="B17" t="s">
        <v>28</v>
      </c>
      <c r="C17">
        <v>1</v>
      </c>
      <c r="D17" s="6">
        <v>292</v>
      </c>
    </row>
    <row r="18" spans="1:4" x14ac:dyDescent="0.45">
      <c r="A18" t="s">
        <v>17</v>
      </c>
      <c r="B18" t="s">
        <v>28</v>
      </c>
      <c r="C18">
        <v>1</v>
      </c>
      <c r="D18" s="6">
        <f>4753+4015</f>
        <v>8768</v>
      </c>
    </row>
    <row r="19" spans="1:4" x14ac:dyDescent="0.45">
      <c r="A19" t="s">
        <v>18</v>
      </c>
      <c r="B19" t="s">
        <v>28</v>
      </c>
      <c r="C19">
        <v>1</v>
      </c>
      <c r="D19" s="6">
        <v>900</v>
      </c>
    </row>
    <row r="20" spans="1:4" x14ac:dyDescent="0.45">
      <c r="A20" t="s">
        <v>19</v>
      </c>
      <c r="B20" t="s">
        <v>28</v>
      </c>
      <c r="C20">
        <v>1</v>
      </c>
      <c r="D20" s="6">
        <v>1296</v>
      </c>
    </row>
    <row r="21" spans="1:4" x14ac:dyDescent="0.45">
      <c r="A21" t="s">
        <v>29</v>
      </c>
      <c r="B21" t="s">
        <v>28</v>
      </c>
      <c r="C21">
        <v>1</v>
      </c>
      <c r="D21">
        <v>180.44</v>
      </c>
    </row>
    <row r="22" spans="1:4" x14ac:dyDescent="0.45">
      <c r="A22" t="s">
        <v>30</v>
      </c>
      <c r="B22" t="s">
        <v>28</v>
      </c>
      <c r="C22">
        <v>1</v>
      </c>
      <c r="D22">
        <v>458.04</v>
      </c>
    </row>
    <row r="23" spans="1:4" x14ac:dyDescent="0.45">
      <c r="A23" t="s">
        <v>31</v>
      </c>
      <c r="B23" t="s">
        <v>28</v>
      </c>
      <c r="C23">
        <v>1</v>
      </c>
      <c r="D23">
        <v>208.2</v>
      </c>
    </row>
    <row r="24" spans="1:4" x14ac:dyDescent="0.45">
      <c r="A24" t="s">
        <v>32</v>
      </c>
      <c r="B24" t="s">
        <v>28</v>
      </c>
      <c r="C24">
        <v>1</v>
      </c>
      <c r="D24">
        <v>249.84</v>
      </c>
    </row>
    <row r="25" spans="1:4" x14ac:dyDescent="0.45">
      <c r="A25" t="s">
        <v>33</v>
      </c>
      <c r="B25" t="s">
        <v>28</v>
      </c>
      <c r="C25">
        <v>1</v>
      </c>
      <c r="D25">
        <v>291.47999999999996</v>
      </c>
    </row>
    <row r="26" spans="1:4" x14ac:dyDescent="0.45">
      <c r="A26" t="s">
        <v>20</v>
      </c>
      <c r="B26" t="s">
        <v>28</v>
      </c>
      <c r="C26">
        <v>1</v>
      </c>
      <c r="D26" s="6">
        <f>1398+378</f>
        <v>1776</v>
      </c>
    </row>
    <row r="27" spans="1:4" x14ac:dyDescent="0.45">
      <c r="A27" t="s">
        <v>21</v>
      </c>
      <c r="B27" t="s">
        <v>28</v>
      </c>
      <c r="C27">
        <v>1</v>
      </c>
      <c r="D27">
        <v>2820</v>
      </c>
    </row>
    <row r="28" spans="1:4" x14ac:dyDescent="0.45">
      <c r="A28" t="s">
        <v>22</v>
      </c>
      <c r="B28" t="s">
        <v>28</v>
      </c>
      <c r="C28">
        <v>1</v>
      </c>
      <c r="D28">
        <v>357</v>
      </c>
    </row>
    <row r="29" spans="1:4" x14ac:dyDescent="0.45">
      <c r="A29" t="s">
        <v>23</v>
      </c>
      <c r="B29" t="s">
        <v>28</v>
      </c>
      <c r="C29">
        <v>1</v>
      </c>
      <c r="D29">
        <v>614</v>
      </c>
    </row>
    <row r="30" spans="1:4" x14ac:dyDescent="0.45">
      <c r="A30" t="s">
        <v>24</v>
      </c>
      <c r="B30" t="s">
        <v>28</v>
      </c>
      <c r="C30">
        <v>1</v>
      </c>
      <c r="D30">
        <v>100</v>
      </c>
    </row>
    <row r="31" spans="1:4" x14ac:dyDescent="0.45">
      <c r="A31" t="s">
        <v>25</v>
      </c>
      <c r="B31" t="s">
        <v>28</v>
      </c>
      <c r="C31">
        <v>1</v>
      </c>
      <c r="D31" s="6">
        <v>180</v>
      </c>
    </row>
    <row r="32" spans="1:4" x14ac:dyDescent="0.45">
      <c r="A32" t="s">
        <v>26</v>
      </c>
      <c r="B32" t="s">
        <v>28</v>
      </c>
      <c r="C32">
        <v>1</v>
      </c>
      <c r="D32" s="6">
        <f>282+734</f>
        <v>1016</v>
      </c>
    </row>
    <row r="33" spans="1:4" x14ac:dyDescent="0.45">
      <c r="A33" t="s">
        <v>3</v>
      </c>
      <c r="B33" t="s">
        <v>28</v>
      </c>
      <c r="C33">
        <v>2</v>
      </c>
      <c r="D33" s="5">
        <f>8436/2</f>
        <v>4218</v>
      </c>
    </row>
    <row r="34" spans="1:4" x14ac:dyDescent="0.45">
      <c r="A34" t="s">
        <v>4</v>
      </c>
      <c r="B34" t="s">
        <v>28</v>
      </c>
      <c r="C34">
        <v>2</v>
      </c>
      <c r="D34">
        <v>335</v>
      </c>
    </row>
    <row r="35" spans="1:4" x14ac:dyDescent="0.45">
      <c r="A35" t="s">
        <v>5</v>
      </c>
      <c r="B35" t="s">
        <v>28</v>
      </c>
      <c r="C35">
        <v>2</v>
      </c>
      <c r="D35" s="6">
        <v>1308</v>
      </c>
    </row>
    <row r="36" spans="1:4" x14ac:dyDescent="0.45">
      <c r="A36" t="s">
        <v>6</v>
      </c>
      <c r="B36" t="s">
        <v>28</v>
      </c>
      <c r="C36">
        <v>2</v>
      </c>
      <c r="D36" s="6">
        <f>864+133+57</f>
        <v>1054</v>
      </c>
    </row>
    <row r="37" spans="1:4" x14ac:dyDescent="0.45">
      <c r="A37" t="s">
        <v>7</v>
      </c>
      <c r="B37" t="s">
        <v>28</v>
      </c>
      <c r="C37">
        <v>2</v>
      </c>
      <c r="D37">
        <v>1864</v>
      </c>
    </row>
    <row r="38" spans="1:4" x14ac:dyDescent="0.45">
      <c r="A38" t="s">
        <v>8</v>
      </c>
      <c r="B38" t="s">
        <v>28</v>
      </c>
      <c r="C38">
        <v>2</v>
      </c>
      <c r="D38" s="6">
        <v>1172</v>
      </c>
    </row>
    <row r="39" spans="1:4" x14ac:dyDescent="0.45">
      <c r="A39" t="s">
        <v>9</v>
      </c>
      <c r="B39" t="s">
        <v>28</v>
      </c>
      <c r="C39">
        <v>2</v>
      </c>
      <c r="D39" s="6">
        <v>5294</v>
      </c>
    </row>
    <row r="40" spans="1:4" x14ac:dyDescent="0.45">
      <c r="A40" t="s">
        <v>10</v>
      </c>
      <c r="B40" t="s">
        <v>28</v>
      </c>
      <c r="C40">
        <v>2</v>
      </c>
      <c r="D40" s="6">
        <f>3329+3073</f>
        <v>6402</v>
      </c>
    </row>
    <row r="41" spans="1:4" x14ac:dyDescent="0.45">
      <c r="A41" t="s">
        <v>11</v>
      </c>
      <c r="B41" t="s">
        <v>28</v>
      </c>
      <c r="C41">
        <v>2</v>
      </c>
      <c r="D41">
        <v>2455</v>
      </c>
    </row>
    <row r="42" spans="1:4" x14ac:dyDescent="0.45">
      <c r="A42" t="s">
        <v>12</v>
      </c>
      <c r="B42" t="s">
        <v>28</v>
      </c>
      <c r="C42">
        <v>2</v>
      </c>
      <c r="D42">
        <v>2744</v>
      </c>
    </row>
    <row r="43" spans="1:4" x14ac:dyDescent="0.45">
      <c r="A43" t="s">
        <v>13</v>
      </c>
      <c r="B43" t="s">
        <v>28</v>
      </c>
      <c r="C43">
        <v>2</v>
      </c>
      <c r="D43">
        <v>699</v>
      </c>
    </row>
    <row r="44" spans="1:4" x14ac:dyDescent="0.45">
      <c r="A44" t="s">
        <v>14</v>
      </c>
      <c r="B44" t="s">
        <v>28</v>
      </c>
      <c r="C44">
        <v>2</v>
      </c>
      <c r="D44">
        <v>281</v>
      </c>
    </row>
    <row r="45" spans="1:4" x14ac:dyDescent="0.45">
      <c r="A45" t="s">
        <v>15</v>
      </c>
      <c r="B45" t="s">
        <v>28</v>
      </c>
      <c r="C45">
        <v>2</v>
      </c>
      <c r="D45">
        <v>28</v>
      </c>
    </row>
    <row r="46" spans="1:4" x14ac:dyDescent="0.45">
      <c r="A46" t="s">
        <v>16</v>
      </c>
      <c r="B46" t="s">
        <v>28</v>
      </c>
      <c r="C46">
        <v>2</v>
      </c>
      <c r="D46" s="6">
        <v>292</v>
      </c>
    </row>
    <row r="47" spans="1:4" x14ac:dyDescent="0.45">
      <c r="A47" t="s">
        <v>17</v>
      </c>
      <c r="B47" t="s">
        <v>28</v>
      </c>
      <c r="C47">
        <v>2</v>
      </c>
      <c r="D47" s="6">
        <f>4753+4015</f>
        <v>8768</v>
      </c>
    </row>
    <row r="48" spans="1:4" x14ac:dyDescent="0.45">
      <c r="A48" t="s">
        <v>18</v>
      </c>
      <c r="B48" t="s">
        <v>28</v>
      </c>
      <c r="C48">
        <v>2</v>
      </c>
      <c r="D48" s="6">
        <v>900</v>
      </c>
    </row>
    <row r="49" spans="1:4" x14ac:dyDescent="0.45">
      <c r="A49" t="s">
        <v>19</v>
      </c>
      <c r="B49" t="s">
        <v>28</v>
      </c>
      <c r="C49">
        <v>2</v>
      </c>
      <c r="D49" s="6">
        <v>1296</v>
      </c>
    </row>
    <row r="50" spans="1:4" x14ac:dyDescent="0.45">
      <c r="A50" t="s">
        <v>29</v>
      </c>
      <c r="B50" t="s">
        <v>28</v>
      </c>
      <c r="C50">
        <v>2</v>
      </c>
      <c r="D50">
        <v>180.44</v>
      </c>
    </row>
    <row r="51" spans="1:4" x14ac:dyDescent="0.45">
      <c r="A51" t="s">
        <v>30</v>
      </c>
      <c r="B51" t="s">
        <v>28</v>
      </c>
      <c r="C51">
        <v>2</v>
      </c>
      <c r="D51">
        <v>458.04</v>
      </c>
    </row>
    <row r="52" spans="1:4" x14ac:dyDescent="0.45">
      <c r="A52" t="s">
        <v>31</v>
      </c>
      <c r="B52" t="s">
        <v>28</v>
      </c>
      <c r="C52">
        <v>2</v>
      </c>
      <c r="D52">
        <v>208.2</v>
      </c>
    </row>
    <row r="53" spans="1:4" x14ac:dyDescent="0.45">
      <c r="A53" t="s">
        <v>32</v>
      </c>
      <c r="B53" t="s">
        <v>28</v>
      </c>
      <c r="C53">
        <v>2</v>
      </c>
      <c r="D53">
        <v>249.84</v>
      </c>
    </row>
    <row r="54" spans="1:4" x14ac:dyDescent="0.45">
      <c r="A54" t="s">
        <v>33</v>
      </c>
      <c r="B54" t="s">
        <v>28</v>
      </c>
      <c r="C54">
        <v>2</v>
      </c>
      <c r="D54">
        <v>291.47999999999996</v>
      </c>
    </row>
    <row r="55" spans="1:4" x14ac:dyDescent="0.45">
      <c r="A55" t="s">
        <v>20</v>
      </c>
      <c r="B55" t="s">
        <v>28</v>
      </c>
      <c r="C55">
        <v>2</v>
      </c>
      <c r="D55" s="6">
        <f>1398+378</f>
        <v>1776</v>
      </c>
    </row>
    <row r="56" spans="1:4" x14ac:dyDescent="0.45">
      <c r="A56" t="s">
        <v>21</v>
      </c>
      <c r="B56" t="s">
        <v>28</v>
      </c>
      <c r="C56">
        <v>2</v>
      </c>
      <c r="D56">
        <v>2820</v>
      </c>
    </row>
    <row r="57" spans="1:4" x14ac:dyDescent="0.45">
      <c r="A57" t="s">
        <v>22</v>
      </c>
      <c r="B57" t="s">
        <v>28</v>
      </c>
      <c r="C57">
        <v>2</v>
      </c>
      <c r="D57">
        <v>357</v>
      </c>
    </row>
    <row r="58" spans="1:4" x14ac:dyDescent="0.45">
      <c r="A58" t="s">
        <v>23</v>
      </c>
      <c r="B58" t="s">
        <v>28</v>
      </c>
      <c r="C58">
        <v>2</v>
      </c>
      <c r="D58">
        <v>614</v>
      </c>
    </row>
    <row r="59" spans="1:4" x14ac:dyDescent="0.45">
      <c r="A59" t="s">
        <v>24</v>
      </c>
      <c r="B59" t="s">
        <v>28</v>
      </c>
      <c r="C59">
        <v>2</v>
      </c>
      <c r="D59">
        <v>100</v>
      </c>
    </row>
    <row r="60" spans="1:4" x14ac:dyDescent="0.45">
      <c r="A60" t="s">
        <v>26</v>
      </c>
      <c r="B60" t="s">
        <v>28</v>
      </c>
      <c r="C60">
        <v>2</v>
      </c>
      <c r="D60" s="6">
        <f>282+734</f>
        <v>1016</v>
      </c>
    </row>
    <row r="61" spans="1:4" x14ac:dyDescent="0.45">
      <c r="A61" t="s">
        <v>3</v>
      </c>
      <c r="B61" t="s">
        <v>28</v>
      </c>
      <c r="C61">
        <v>3</v>
      </c>
      <c r="D61" s="5">
        <f>8436/2</f>
        <v>4218</v>
      </c>
    </row>
    <row r="62" spans="1:4" x14ac:dyDescent="0.45">
      <c r="A62" t="s">
        <v>4</v>
      </c>
      <c r="B62" t="s">
        <v>28</v>
      </c>
      <c r="C62">
        <v>3</v>
      </c>
      <c r="D62">
        <v>335</v>
      </c>
    </row>
    <row r="63" spans="1:4" x14ac:dyDescent="0.45">
      <c r="A63" t="s">
        <v>5</v>
      </c>
      <c r="B63" t="s">
        <v>28</v>
      </c>
      <c r="C63">
        <v>3</v>
      </c>
      <c r="D63" s="6">
        <v>1308</v>
      </c>
    </row>
    <row r="64" spans="1:4" x14ac:dyDescent="0.45">
      <c r="A64" t="s">
        <v>6</v>
      </c>
      <c r="B64" t="s">
        <v>28</v>
      </c>
      <c r="C64">
        <v>3</v>
      </c>
      <c r="D64" s="6">
        <f>864+133+57</f>
        <v>1054</v>
      </c>
    </row>
    <row r="65" spans="1:4" x14ac:dyDescent="0.45">
      <c r="A65" t="s">
        <v>7</v>
      </c>
      <c r="B65" t="s">
        <v>28</v>
      </c>
      <c r="C65">
        <v>3</v>
      </c>
      <c r="D65">
        <v>1864</v>
      </c>
    </row>
    <row r="66" spans="1:4" x14ac:dyDescent="0.45">
      <c r="A66" t="s">
        <v>8</v>
      </c>
      <c r="B66" t="s">
        <v>28</v>
      </c>
      <c r="C66">
        <v>3</v>
      </c>
      <c r="D66" s="6">
        <v>1172</v>
      </c>
    </row>
    <row r="67" spans="1:4" x14ac:dyDescent="0.45">
      <c r="A67" t="s">
        <v>9</v>
      </c>
      <c r="B67" t="s">
        <v>28</v>
      </c>
      <c r="C67">
        <v>3</v>
      </c>
      <c r="D67" s="6">
        <v>5294</v>
      </c>
    </row>
    <row r="68" spans="1:4" x14ac:dyDescent="0.45">
      <c r="A68" t="s">
        <v>10</v>
      </c>
      <c r="B68" t="s">
        <v>28</v>
      </c>
      <c r="C68">
        <v>3</v>
      </c>
      <c r="D68" s="6">
        <f>3329+3073</f>
        <v>6402</v>
      </c>
    </row>
    <row r="69" spans="1:4" x14ac:dyDescent="0.45">
      <c r="A69" t="s">
        <v>11</v>
      </c>
      <c r="B69" t="s">
        <v>28</v>
      </c>
      <c r="C69">
        <v>3</v>
      </c>
      <c r="D69">
        <v>2455</v>
      </c>
    </row>
    <row r="70" spans="1:4" x14ac:dyDescent="0.45">
      <c r="A70" t="s">
        <v>12</v>
      </c>
      <c r="B70" t="s">
        <v>28</v>
      </c>
      <c r="C70">
        <v>3</v>
      </c>
      <c r="D70">
        <v>2744</v>
      </c>
    </row>
    <row r="71" spans="1:4" x14ac:dyDescent="0.45">
      <c r="A71" t="s">
        <v>13</v>
      </c>
      <c r="B71" t="s">
        <v>28</v>
      </c>
      <c r="C71">
        <v>3</v>
      </c>
      <c r="D71">
        <v>699</v>
      </c>
    </row>
    <row r="72" spans="1:4" x14ac:dyDescent="0.45">
      <c r="A72" t="s">
        <v>14</v>
      </c>
      <c r="B72" t="s">
        <v>28</v>
      </c>
      <c r="C72">
        <v>3</v>
      </c>
      <c r="D72">
        <v>281</v>
      </c>
    </row>
    <row r="73" spans="1:4" x14ac:dyDescent="0.45">
      <c r="A73" t="s">
        <v>15</v>
      </c>
      <c r="B73" t="s">
        <v>28</v>
      </c>
      <c r="C73">
        <v>3</v>
      </c>
      <c r="D73">
        <v>28</v>
      </c>
    </row>
    <row r="74" spans="1:4" x14ac:dyDescent="0.45">
      <c r="A74" t="s">
        <v>16</v>
      </c>
      <c r="B74" t="s">
        <v>28</v>
      </c>
      <c r="C74">
        <v>3</v>
      </c>
      <c r="D74" s="6">
        <v>292</v>
      </c>
    </row>
    <row r="75" spans="1:4" x14ac:dyDescent="0.45">
      <c r="A75" t="s">
        <v>17</v>
      </c>
      <c r="B75" t="s">
        <v>28</v>
      </c>
      <c r="C75">
        <v>3</v>
      </c>
      <c r="D75" s="6">
        <f>4753+4015</f>
        <v>8768</v>
      </c>
    </row>
    <row r="76" spans="1:4" x14ac:dyDescent="0.45">
      <c r="A76" t="s">
        <v>18</v>
      </c>
      <c r="B76" t="s">
        <v>28</v>
      </c>
      <c r="C76">
        <v>3</v>
      </c>
      <c r="D76" s="6">
        <v>900</v>
      </c>
    </row>
    <row r="77" spans="1:4" x14ac:dyDescent="0.45">
      <c r="A77" t="s">
        <v>19</v>
      </c>
      <c r="B77" t="s">
        <v>28</v>
      </c>
      <c r="C77">
        <v>3</v>
      </c>
      <c r="D77" s="6">
        <v>1296</v>
      </c>
    </row>
    <row r="78" spans="1:4" x14ac:dyDescent="0.45">
      <c r="A78" t="s">
        <v>29</v>
      </c>
      <c r="B78" t="s">
        <v>28</v>
      </c>
      <c r="C78">
        <v>3</v>
      </c>
      <c r="D78">
        <v>180.44</v>
      </c>
    </row>
    <row r="79" spans="1:4" x14ac:dyDescent="0.45">
      <c r="A79" t="s">
        <v>30</v>
      </c>
      <c r="B79" t="s">
        <v>28</v>
      </c>
      <c r="C79">
        <v>3</v>
      </c>
      <c r="D79">
        <v>458.04</v>
      </c>
    </row>
    <row r="80" spans="1:4" x14ac:dyDescent="0.45">
      <c r="A80" t="s">
        <v>31</v>
      </c>
      <c r="B80" t="s">
        <v>28</v>
      </c>
      <c r="C80">
        <v>3</v>
      </c>
      <c r="D80">
        <v>208.2</v>
      </c>
    </row>
    <row r="81" spans="1:4" x14ac:dyDescent="0.45">
      <c r="A81" t="s">
        <v>32</v>
      </c>
      <c r="B81" t="s">
        <v>28</v>
      </c>
      <c r="C81">
        <v>3</v>
      </c>
      <c r="D81">
        <v>249.84</v>
      </c>
    </row>
    <row r="82" spans="1:4" x14ac:dyDescent="0.45">
      <c r="A82" t="s">
        <v>33</v>
      </c>
      <c r="B82" t="s">
        <v>28</v>
      </c>
      <c r="C82">
        <v>3</v>
      </c>
      <c r="D82">
        <v>291.47999999999996</v>
      </c>
    </row>
    <row r="83" spans="1:4" x14ac:dyDescent="0.45">
      <c r="A83" t="s">
        <v>20</v>
      </c>
      <c r="B83" t="s">
        <v>28</v>
      </c>
      <c r="C83">
        <v>3</v>
      </c>
      <c r="D83" s="6">
        <f>1398+378</f>
        <v>1776</v>
      </c>
    </row>
    <row r="84" spans="1:4" x14ac:dyDescent="0.45">
      <c r="A84" t="s">
        <v>21</v>
      </c>
      <c r="B84" t="s">
        <v>28</v>
      </c>
      <c r="C84">
        <v>3</v>
      </c>
      <c r="D84">
        <v>2820</v>
      </c>
    </row>
    <row r="85" spans="1:4" x14ac:dyDescent="0.45">
      <c r="A85" t="s">
        <v>22</v>
      </c>
      <c r="B85" t="s">
        <v>28</v>
      </c>
      <c r="C85">
        <v>3</v>
      </c>
      <c r="D85">
        <v>357</v>
      </c>
    </row>
    <row r="86" spans="1:4" x14ac:dyDescent="0.45">
      <c r="A86" t="s">
        <v>23</v>
      </c>
      <c r="B86" t="s">
        <v>28</v>
      </c>
      <c r="C86">
        <v>3</v>
      </c>
      <c r="D86">
        <v>614</v>
      </c>
    </row>
    <row r="87" spans="1:4" x14ac:dyDescent="0.45">
      <c r="A87" t="s">
        <v>24</v>
      </c>
      <c r="B87" t="s">
        <v>28</v>
      </c>
      <c r="C87">
        <v>3</v>
      </c>
      <c r="D87">
        <v>100</v>
      </c>
    </row>
    <row r="88" spans="1:4" x14ac:dyDescent="0.45">
      <c r="A88" t="s">
        <v>26</v>
      </c>
      <c r="B88" t="s">
        <v>28</v>
      </c>
      <c r="C88">
        <v>3</v>
      </c>
      <c r="D88" s="6">
        <f>282+734</f>
        <v>1016</v>
      </c>
    </row>
    <row r="89" spans="1:4" x14ac:dyDescent="0.45">
      <c r="A89" t="s">
        <v>25</v>
      </c>
      <c r="B89" t="s">
        <v>28</v>
      </c>
      <c r="C89">
        <v>2</v>
      </c>
      <c r="D89" s="6">
        <v>180</v>
      </c>
    </row>
    <row r="90" spans="1:4" x14ac:dyDescent="0.45">
      <c r="A90" t="s">
        <v>25</v>
      </c>
      <c r="B90" t="s">
        <v>28</v>
      </c>
      <c r="C90">
        <v>3</v>
      </c>
      <c r="D90" s="6">
        <v>180</v>
      </c>
    </row>
  </sheetData>
  <autoFilter ref="A1:D90" xr:uid="{2982C49F-4B61-4A3F-B91B-F6CCEDDF4861}">
    <sortState xmlns:xlrd2="http://schemas.microsoft.com/office/spreadsheetml/2017/richdata2" ref="A20:D88">
      <sortCondition ref="A1:A88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E54D-986A-4C81-ACA2-CB077626FAD0}">
  <dimension ref="A1:C9"/>
  <sheetViews>
    <sheetView workbookViewId="0">
      <selection activeCell="B10" sqref="B10"/>
    </sheetView>
  </sheetViews>
  <sheetFormatPr baseColWidth="10" defaultRowHeight="14.25" x14ac:dyDescent="0.45"/>
  <cols>
    <col min="1" max="1" width="46.33203125" bestFit="1" customWidth="1"/>
    <col min="2" max="2" width="5.796875" bestFit="1" customWidth="1"/>
    <col min="3" max="3" width="26.9296875" bestFit="1" customWidth="1"/>
  </cols>
  <sheetData>
    <row r="1" spans="1:3" x14ac:dyDescent="0.45">
      <c r="A1" t="s">
        <v>47</v>
      </c>
    </row>
    <row r="2" spans="1:3" x14ac:dyDescent="0.45">
      <c r="A2" t="s">
        <v>56</v>
      </c>
    </row>
    <row r="3" spans="1:3" x14ac:dyDescent="0.45">
      <c r="A3" t="s">
        <v>2</v>
      </c>
      <c r="B3" t="s">
        <v>0</v>
      </c>
      <c r="C3" t="s">
        <v>46</v>
      </c>
    </row>
    <row r="4" spans="1:3" x14ac:dyDescent="0.45">
      <c r="A4" t="s">
        <v>28</v>
      </c>
      <c r="B4">
        <v>1</v>
      </c>
      <c r="C4">
        <v>1000</v>
      </c>
    </row>
    <row r="5" spans="1:3" x14ac:dyDescent="0.45">
      <c r="A5" t="s">
        <v>28</v>
      </c>
      <c r="B5">
        <v>2</v>
      </c>
      <c r="C5">
        <v>1000</v>
      </c>
    </row>
    <row r="6" spans="1:3" x14ac:dyDescent="0.45">
      <c r="A6" t="s">
        <v>28</v>
      </c>
      <c r="B6">
        <v>3</v>
      </c>
      <c r="C6">
        <v>1000</v>
      </c>
    </row>
    <row r="7" spans="1:3" x14ac:dyDescent="0.45">
      <c r="A7" t="s">
        <v>1</v>
      </c>
      <c r="B7">
        <v>1</v>
      </c>
      <c r="C7">
        <v>0</v>
      </c>
    </row>
    <row r="8" spans="1:3" x14ac:dyDescent="0.45">
      <c r="A8" t="s">
        <v>1</v>
      </c>
      <c r="B8">
        <v>2</v>
      </c>
      <c r="C8">
        <v>0</v>
      </c>
    </row>
    <row r="9" spans="1:3" x14ac:dyDescent="0.45">
      <c r="A9" t="s">
        <v>1</v>
      </c>
      <c r="B9">
        <v>3</v>
      </c>
      <c r="C9">
        <v>0</v>
      </c>
    </row>
  </sheetData>
  <autoFilter ref="A1:C9" xr:uid="{96630C56-0FD1-4D67-8006-CC1D3CAA04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F35F-5FDE-42BE-A5D3-944405D758CD}">
  <dimension ref="A1:C9"/>
  <sheetViews>
    <sheetView workbookViewId="0">
      <selection activeCell="B10" sqref="B10"/>
    </sheetView>
  </sheetViews>
  <sheetFormatPr baseColWidth="10" defaultRowHeight="14.25" x14ac:dyDescent="0.45"/>
  <cols>
    <col min="1" max="1" width="49.73046875" bestFit="1" customWidth="1"/>
    <col min="3" max="3" width="28.53125" bestFit="1" customWidth="1"/>
  </cols>
  <sheetData>
    <row r="1" spans="1:3" x14ac:dyDescent="0.45">
      <c r="A1" t="s">
        <v>47</v>
      </c>
    </row>
    <row r="2" spans="1:3" x14ac:dyDescent="0.45">
      <c r="A2" t="s">
        <v>57</v>
      </c>
    </row>
    <row r="3" spans="1:3" x14ac:dyDescent="0.45">
      <c r="A3" t="s">
        <v>2</v>
      </c>
      <c r="B3" t="s">
        <v>0</v>
      </c>
      <c r="C3" t="s">
        <v>48</v>
      </c>
    </row>
    <row r="4" spans="1:3" x14ac:dyDescent="0.45">
      <c r="A4" t="s">
        <v>28</v>
      </c>
      <c r="B4">
        <v>1</v>
      </c>
      <c r="C4">
        <v>0</v>
      </c>
    </row>
    <row r="5" spans="1:3" x14ac:dyDescent="0.45">
      <c r="A5" t="s">
        <v>28</v>
      </c>
      <c r="B5">
        <v>2</v>
      </c>
      <c r="C5">
        <v>0</v>
      </c>
    </row>
    <row r="6" spans="1:3" x14ac:dyDescent="0.45">
      <c r="A6" t="s">
        <v>28</v>
      </c>
      <c r="B6">
        <v>3</v>
      </c>
      <c r="C6">
        <v>0</v>
      </c>
    </row>
    <row r="7" spans="1:3" x14ac:dyDescent="0.45">
      <c r="A7" t="s">
        <v>1</v>
      </c>
      <c r="B7">
        <v>1</v>
      </c>
      <c r="C7">
        <v>6.7049808429118762</v>
      </c>
    </row>
    <row r="8" spans="1:3" x14ac:dyDescent="0.45">
      <c r="A8" t="s">
        <v>1</v>
      </c>
      <c r="B8">
        <v>2</v>
      </c>
      <c r="C8">
        <v>5.1587301587301591</v>
      </c>
    </row>
    <row r="9" spans="1:3" x14ac:dyDescent="0.45">
      <c r="A9" t="s">
        <v>1</v>
      </c>
      <c r="B9">
        <v>3</v>
      </c>
      <c r="C9">
        <v>5.1587301587301591</v>
      </c>
    </row>
  </sheetData>
  <autoFilter ref="A1:C9" xr:uid="{7DC6E0A9-DC32-476A-8F28-2F9DC5C258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5" sqref="B5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20.19921875" customWidth="1"/>
  </cols>
  <sheetData>
    <row r="1" spans="1:4" x14ac:dyDescent="0.45">
      <c r="A1" t="s">
        <v>52</v>
      </c>
    </row>
    <row r="2" spans="1:4" x14ac:dyDescent="0.45">
      <c r="A2" t="s">
        <v>53</v>
      </c>
    </row>
    <row r="3" spans="1:4" x14ac:dyDescent="0.45">
      <c r="A3" t="s">
        <v>27</v>
      </c>
      <c r="B3" t="s">
        <v>2</v>
      </c>
      <c r="C3" t="s">
        <v>0</v>
      </c>
      <c r="D3" t="s">
        <v>35</v>
      </c>
    </row>
    <row r="4" spans="1:4" x14ac:dyDescent="0.45">
      <c r="A4" t="s">
        <v>77</v>
      </c>
      <c r="B4" t="s">
        <v>28</v>
      </c>
      <c r="C4">
        <v>1</v>
      </c>
      <c r="D4" s="1">
        <v>500000</v>
      </c>
    </row>
  </sheetData>
  <autoFilter ref="A1:D4" xr:uid="{4C630C44-AEB7-415B-8B95-E1BD435D2FD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3D3C-8638-49BD-9AAE-870293E4BFF2}">
  <dimension ref="A1:C9"/>
  <sheetViews>
    <sheetView workbookViewId="0">
      <selection activeCell="B10" sqref="B10"/>
    </sheetView>
  </sheetViews>
  <sheetFormatPr baseColWidth="10" defaultRowHeight="14.25" x14ac:dyDescent="0.45"/>
  <cols>
    <col min="1" max="1" width="17" bestFit="1" customWidth="1"/>
    <col min="2" max="2" width="5.796875" bestFit="1" customWidth="1"/>
    <col min="3" max="3" width="28.19921875" bestFit="1" customWidth="1"/>
  </cols>
  <sheetData>
    <row r="1" spans="1:3" x14ac:dyDescent="0.45">
      <c r="A1" t="s">
        <v>47</v>
      </c>
    </row>
    <row r="2" spans="1:3" x14ac:dyDescent="0.45">
      <c r="A2" t="s">
        <v>58</v>
      </c>
    </row>
    <row r="3" spans="1:3" x14ac:dyDescent="0.45">
      <c r="A3" t="s">
        <v>2</v>
      </c>
      <c r="B3" t="s">
        <v>0</v>
      </c>
      <c r="C3" t="s">
        <v>50</v>
      </c>
    </row>
    <row r="4" spans="1:3" x14ac:dyDescent="0.45">
      <c r="A4" t="s">
        <v>28</v>
      </c>
      <c r="B4">
        <v>1</v>
      </c>
      <c r="C4">
        <v>100</v>
      </c>
    </row>
    <row r="5" spans="1:3" x14ac:dyDescent="0.45">
      <c r="A5" t="s">
        <v>28</v>
      </c>
      <c r="B5">
        <v>2</v>
      </c>
      <c r="C5">
        <v>100</v>
      </c>
    </row>
    <row r="6" spans="1:3" x14ac:dyDescent="0.45">
      <c r="A6" t="s">
        <v>28</v>
      </c>
      <c r="B6">
        <v>3</v>
      </c>
      <c r="C6">
        <v>100</v>
      </c>
    </row>
    <row r="7" spans="1:3" x14ac:dyDescent="0.45">
      <c r="A7" t="s">
        <v>1</v>
      </c>
      <c r="B7">
        <v>1</v>
      </c>
      <c r="C7">
        <v>246.30541871921179</v>
      </c>
    </row>
    <row r="8" spans="1:3" x14ac:dyDescent="0.45">
      <c r="A8" t="s">
        <v>1</v>
      </c>
      <c r="B8">
        <v>2</v>
      </c>
      <c r="C8">
        <v>198.4126984126984</v>
      </c>
    </row>
    <row r="9" spans="1:3" x14ac:dyDescent="0.45">
      <c r="A9" t="s">
        <v>1</v>
      </c>
      <c r="B9">
        <v>3</v>
      </c>
      <c r="C9">
        <v>198.4126984126984</v>
      </c>
    </row>
  </sheetData>
  <autoFilter ref="A1:C9" xr:uid="{89B5691B-8BA0-4DDF-A966-0016F1AF7F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076-CBD6-455A-9054-0111DA6F4C56}">
  <dimension ref="A1:C9"/>
  <sheetViews>
    <sheetView workbookViewId="0">
      <selection activeCell="B10" sqref="B10"/>
    </sheetView>
  </sheetViews>
  <sheetFormatPr baseColWidth="10" defaultRowHeight="14.25" x14ac:dyDescent="0.45"/>
  <cols>
    <col min="3" max="3" width="29.86328125" bestFit="1" customWidth="1"/>
  </cols>
  <sheetData>
    <row r="1" spans="1:3" x14ac:dyDescent="0.45">
      <c r="A1" t="s">
        <v>47</v>
      </c>
    </row>
    <row r="2" spans="1:3" x14ac:dyDescent="0.45">
      <c r="A2" t="s">
        <v>59</v>
      </c>
    </row>
    <row r="3" spans="1:3" x14ac:dyDescent="0.45">
      <c r="A3" t="s">
        <v>2</v>
      </c>
      <c r="B3" t="s">
        <v>0</v>
      </c>
      <c r="C3" t="s">
        <v>49</v>
      </c>
    </row>
    <row r="4" spans="1:3" x14ac:dyDescent="0.45">
      <c r="A4" t="s">
        <v>28</v>
      </c>
      <c r="B4">
        <v>1</v>
      </c>
      <c r="C4">
        <v>0</v>
      </c>
    </row>
    <row r="5" spans="1:3" x14ac:dyDescent="0.45">
      <c r="A5" t="s">
        <v>28</v>
      </c>
      <c r="B5">
        <v>2</v>
      </c>
      <c r="C5">
        <v>0</v>
      </c>
    </row>
    <row r="6" spans="1:3" x14ac:dyDescent="0.45">
      <c r="A6" t="s">
        <v>28</v>
      </c>
      <c r="B6">
        <v>3</v>
      </c>
      <c r="C6">
        <v>0</v>
      </c>
    </row>
    <row r="7" spans="1:3" x14ac:dyDescent="0.45">
      <c r="A7" t="s">
        <v>1</v>
      </c>
      <c r="B7">
        <v>1</v>
      </c>
      <c r="C7">
        <v>0</v>
      </c>
    </row>
    <row r="8" spans="1:3" x14ac:dyDescent="0.45">
      <c r="A8" t="s">
        <v>1</v>
      </c>
      <c r="B8">
        <v>2</v>
      </c>
      <c r="C8">
        <v>0</v>
      </c>
    </row>
    <row r="9" spans="1:3" x14ac:dyDescent="0.45">
      <c r="A9" t="s">
        <v>1</v>
      </c>
      <c r="B9">
        <v>3</v>
      </c>
      <c r="C9">
        <v>0</v>
      </c>
    </row>
  </sheetData>
  <autoFilter ref="A1:C9" xr:uid="{C0EFE141-45D0-40A1-BFC4-0B1C563F30B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tabSelected="1" workbookViewId="0">
      <selection activeCell="C13" sqref="C13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21.73046875" customWidth="1"/>
    <col min="5" max="5" width="10.1328125" bestFit="1" customWidth="1"/>
  </cols>
  <sheetData>
    <row r="1" spans="1:4" x14ac:dyDescent="0.45">
      <c r="A1" t="s">
        <v>45</v>
      </c>
    </row>
    <row r="2" spans="1:4" x14ac:dyDescent="0.45">
      <c r="A2" t="s">
        <v>60</v>
      </c>
    </row>
    <row r="3" spans="1:4" x14ac:dyDescent="0.45">
      <c r="A3" s="3" t="s">
        <v>27</v>
      </c>
      <c r="B3" t="s">
        <v>2</v>
      </c>
      <c r="C3" t="s">
        <v>0</v>
      </c>
      <c r="D3" t="s">
        <v>36</v>
      </c>
    </row>
    <row r="4" spans="1:4" x14ac:dyDescent="0.45">
      <c r="A4" s="8" t="s">
        <v>77</v>
      </c>
      <c r="B4" t="s">
        <v>28</v>
      </c>
      <c r="C4">
        <v>1</v>
      </c>
      <c r="D4" s="9">
        <v>265918.48559999996</v>
      </c>
    </row>
    <row r="5" spans="1:4" x14ac:dyDescent="0.45">
      <c r="A5" s="8" t="s">
        <v>78</v>
      </c>
      <c r="B5" t="s">
        <v>28</v>
      </c>
      <c r="C5">
        <v>1</v>
      </c>
      <c r="D5" s="9">
        <v>2237078.4900000002</v>
      </c>
    </row>
    <row r="6" spans="1:4" x14ac:dyDescent="0.45">
      <c r="A6" s="8" t="s">
        <v>79</v>
      </c>
      <c r="B6" t="s">
        <v>28</v>
      </c>
      <c r="C6">
        <v>1</v>
      </c>
      <c r="D6" s="9">
        <v>98013.82</v>
      </c>
    </row>
    <row r="7" spans="1:4" x14ac:dyDescent="0.45">
      <c r="A7" s="8" t="s">
        <v>77</v>
      </c>
      <c r="B7" t="s">
        <v>28</v>
      </c>
      <c r="C7">
        <v>2</v>
      </c>
      <c r="D7" s="9">
        <v>265918.48559999996</v>
      </c>
    </row>
    <row r="8" spans="1:4" x14ac:dyDescent="0.45">
      <c r="A8" s="8" t="s">
        <v>78</v>
      </c>
      <c r="B8" t="s">
        <v>28</v>
      </c>
      <c r="C8">
        <v>2</v>
      </c>
      <c r="D8" s="9">
        <v>2237078.4900000002</v>
      </c>
    </row>
    <row r="9" spans="1:4" x14ac:dyDescent="0.45">
      <c r="A9" s="8" t="s">
        <v>79</v>
      </c>
      <c r="B9" t="s">
        <v>28</v>
      </c>
      <c r="C9">
        <v>2</v>
      </c>
      <c r="D9" s="9">
        <v>98013.82</v>
      </c>
    </row>
    <row r="10" spans="1:4" x14ac:dyDescent="0.45">
      <c r="A10" s="8" t="s">
        <v>77</v>
      </c>
      <c r="B10" t="s">
        <v>28</v>
      </c>
      <c r="C10">
        <v>3</v>
      </c>
      <c r="D10" s="9">
        <v>265918.48559999996</v>
      </c>
    </row>
    <row r="11" spans="1:4" x14ac:dyDescent="0.45">
      <c r="A11" s="8" t="s">
        <v>78</v>
      </c>
      <c r="B11" t="s">
        <v>28</v>
      </c>
      <c r="C11">
        <v>3</v>
      </c>
      <c r="D11" s="9">
        <v>2237078.4900000002</v>
      </c>
    </row>
    <row r="12" spans="1:4" x14ac:dyDescent="0.45">
      <c r="A12" s="8" t="s">
        <v>79</v>
      </c>
      <c r="B12" t="s">
        <v>28</v>
      </c>
      <c r="C12">
        <v>3</v>
      </c>
      <c r="D12" s="9">
        <v>98013.82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  <row r="26" spans="4:4" x14ac:dyDescent="0.45">
      <c r="D26" s="1"/>
    </row>
    <row r="27" spans="4:4" x14ac:dyDescent="0.45">
      <c r="D27" s="1"/>
    </row>
    <row r="28" spans="4:4" x14ac:dyDescent="0.45">
      <c r="D28" s="1"/>
    </row>
    <row r="29" spans="4:4" x14ac:dyDescent="0.45">
      <c r="D29" s="1"/>
    </row>
    <row r="30" spans="4:4" x14ac:dyDescent="0.45">
      <c r="D30" s="1"/>
    </row>
    <row r="31" spans="4:4" x14ac:dyDescent="0.45">
      <c r="D31" s="1"/>
    </row>
    <row r="32" spans="4:4" x14ac:dyDescent="0.45">
      <c r="D32" s="1"/>
    </row>
    <row r="33" spans="4:4" x14ac:dyDescent="0.45">
      <c r="D33" s="1"/>
    </row>
    <row r="34" spans="4:4" x14ac:dyDescent="0.45">
      <c r="D34" s="1"/>
    </row>
    <row r="35" spans="4:4" x14ac:dyDescent="0.45">
      <c r="D35" s="1"/>
    </row>
    <row r="36" spans="4:4" x14ac:dyDescent="0.45">
      <c r="D36" s="1"/>
    </row>
    <row r="37" spans="4:4" x14ac:dyDescent="0.45">
      <c r="D37" s="1"/>
    </row>
    <row r="38" spans="4:4" x14ac:dyDescent="0.45">
      <c r="D38" s="1"/>
    </row>
    <row r="39" spans="4:4" x14ac:dyDescent="0.45">
      <c r="D39" s="1"/>
    </row>
    <row r="40" spans="4:4" x14ac:dyDescent="0.45">
      <c r="D40" s="1"/>
    </row>
    <row r="41" spans="4:4" x14ac:dyDescent="0.45">
      <c r="D41" s="1"/>
    </row>
    <row r="42" spans="4:4" x14ac:dyDescent="0.45">
      <c r="D42" s="1"/>
    </row>
    <row r="43" spans="4:4" x14ac:dyDescent="0.45">
      <c r="D43" s="1"/>
    </row>
    <row r="44" spans="4:4" x14ac:dyDescent="0.45">
      <c r="D44" s="1"/>
    </row>
    <row r="45" spans="4:4" x14ac:dyDescent="0.45">
      <c r="D45" s="1"/>
    </row>
    <row r="46" spans="4:4" x14ac:dyDescent="0.45">
      <c r="D46" s="1"/>
    </row>
    <row r="47" spans="4:4" x14ac:dyDescent="0.45">
      <c r="D47" s="1"/>
    </row>
    <row r="48" spans="4:4" x14ac:dyDescent="0.45">
      <c r="D48" s="1"/>
    </row>
    <row r="49" spans="4:4" x14ac:dyDescent="0.45">
      <c r="D49" s="1"/>
    </row>
    <row r="50" spans="4:4" x14ac:dyDescent="0.45">
      <c r="D50" s="1"/>
    </row>
    <row r="51" spans="4:4" x14ac:dyDescent="0.45">
      <c r="D51" s="1"/>
    </row>
    <row r="52" spans="4:4" x14ac:dyDescent="0.45">
      <c r="D52" s="1"/>
    </row>
    <row r="53" spans="4:4" x14ac:dyDescent="0.45">
      <c r="D53" s="1"/>
    </row>
    <row r="54" spans="4:4" x14ac:dyDescent="0.45">
      <c r="D54" s="1"/>
    </row>
    <row r="55" spans="4:4" x14ac:dyDescent="0.45">
      <c r="D55" s="1"/>
    </row>
    <row r="56" spans="4:4" x14ac:dyDescent="0.45">
      <c r="D56" s="1"/>
    </row>
    <row r="57" spans="4:4" x14ac:dyDescent="0.45">
      <c r="D57" s="1"/>
    </row>
    <row r="58" spans="4:4" x14ac:dyDescent="0.45">
      <c r="D58" s="1"/>
    </row>
    <row r="59" spans="4:4" x14ac:dyDescent="0.45">
      <c r="D59" s="1"/>
    </row>
    <row r="60" spans="4:4" x14ac:dyDescent="0.45">
      <c r="D60" s="1"/>
    </row>
    <row r="61" spans="4:4" x14ac:dyDescent="0.45">
      <c r="D61" s="1"/>
    </row>
    <row r="62" spans="4:4" x14ac:dyDescent="0.45">
      <c r="D62" s="1"/>
    </row>
    <row r="63" spans="4:4" x14ac:dyDescent="0.45">
      <c r="D63" s="1"/>
    </row>
    <row r="64" spans="4:4" x14ac:dyDescent="0.45">
      <c r="D64" s="1"/>
    </row>
    <row r="65" spans="4:4" x14ac:dyDescent="0.45">
      <c r="D65" s="1"/>
    </row>
    <row r="66" spans="4:4" x14ac:dyDescent="0.45">
      <c r="D66" s="1"/>
    </row>
    <row r="67" spans="4:4" x14ac:dyDescent="0.45">
      <c r="D67" s="1"/>
    </row>
    <row r="68" spans="4:4" x14ac:dyDescent="0.45">
      <c r="D68" s="1"/>
    </row>
    <row r="69" spans="4:4" x14ac:dyDescent="0.45">
      <c r="D69" s="1"/>
    </row>
    <row r="70" spans="4:4" x14ac:dyDescent="0.45">
      <c r="D70" s="1"/>
    </row>
    <row r="71" spans="4:4" x14ac:dyDescent="0.45">
      <c r="D71" s="1"/>
    </row>
    <row r="72" spans="4:4" x14ac:dyDescent="0.45">
      <c r="D72" s="1"/>
    </row>
    <row r="73" spans="4:4" x14ac:dyDescent="0.45">
      <c r="D73" s="1"/>
    </row>
    <row r="74" spans="4:4" x14ac:dyDescent="0.45">
      <c r="D74" s="1"/>
    </row>
    <row r="75" spans="4:4" x14ac:dyDescent="0.45">
      <c r="D75" s="1"/>
    </row>
    <row r="76" spans="4:4" x14ac:dyDescent="0.45">
      <c r="D76" s="1"/>
    </row>
    <row r="77" spans="4:4" x14ac:dyDescent="0.45">
      <c r="D77" s="1"/>
    </row>
    <row r="78" spans="4:4" x14ac:dyDescent="0.45">
      <c r="D78" s="1"/>
    </row>
    <row r="79" spans="4:4" x14ac:dyDescent="0.45">
      <c r="D79" s="1"/>
    </row>
    <row r="80" spans="4:4" x14ac:dyDescent="0.45">
      <c r="D80" s="1"/>
    </row>
    <row r="81" spans="4:4" x14ac:dyDescent="0.45">
      <c r="D81" s="1"/>
    </row>
    <row r="82" spans="4:4" x14ac:dyDescent="0.45">
      <c r="D82" s="1"/>
    </row>
    <row r="83" spans="4:4" x14ac:dyDescent="0.45">
      <c r="D83" s="1"/>
    </row>
    <row r="84" spans="4:4" x14ac:dyDescent="0.45">
      <c r="D84" s="1"/>
    </row>
    <row r="85" spans="4:4" x14ac:dyDescent="0.45">
      <c r="D85" s="1"/>
    </row>
    <row r="86" spans="4:4" x14ac:dyDescent="0.45">
      <c r="D86" s="1"/>
    </row>
    <row r="87" spans="4:4" x14ac:dyDescent="0.45">
      <c r="D87" s="1"/>
    </row>
    <row r="88" spans="4:4" x14ac:dyDescent="0.45">
      <c r="D88" s="1"/>
    </row>
    <row r="89" spans="4:4" x14ac:dyDescent="0.45">
      <c r="D89" s="1"/>
    </row>
    <row r="90" spans="4:4" x14ac:dyDescent="0.45">
      <c r="D90" s="1"/>
    </row>
  </sheetData>
  <autoFilter ref="A1:D90" xr:uid="{487EB174-1CE9-490E-86AA-BC984A9FE90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5D5-26BD-49B4-B08A-2C4C1D711E28}">
  <dimension ref="A1:D90"/>
  <sheetViews>
    <sheetView topLeftCell="A52" workbookViewId="0">
      <selection activeCell="C1" sqref="C1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21.73046875" customWidth="1"/>
    <col min="5" max="5" width="10.1328125" bestFit="1" customWidth="1"/>
  </cols>
  <sheetData>
    <row r="1" spans="1:4" x14ac:dyDescent="0.45">
      <c r="A1" t="s">
        <v>45</v>
      </c>
    </row>
    <row r="2" spans="1:4" x14ac:dyDescent="0.45">
      <c r="A2" t="s">
        <v>60</v>
      </c>
    </row>
    <row r="3" spans="1:4" x14ac:dyDescent="0.45">
      <c r="A3" s="3" t="s">
        <v>27</v>
      </c>
      <c r="B3" t="s">
        <v>2</v>
      </c>
      <c r="C3" t="s">
        <v>0</v>
      </c>
      <c r="D3" t="s">
        <v>36</v>
      </c>
    </row>
    <row r="4" spans="1:4" x14ac:dyDescent="0.45">
      <c r="A4" t="s">
        <v>3</v>
      </c>
      <c r="B4" t="s">
        <v>28</v>
      </c>
      <c r="C4">
        <v>1</v>
      </c>
      <c r="D4" s="1">
        <v>124704</v>
      </c>
    </row>
    <row r="5" spans="1:4" x14ac:dyDescent="0.45">
      <c r="A5" t="s">
        <v>4</v>
      </c>
      <c r="B5" t="s">
        <v>28</v>
      </c>
      <c r="C5">
        <v>1</v>
      </c>
      <c r="D5" s="1">
        <v>2199.34</v>
      </c>
    </row>
    <row r="6" spans="1:4" x14ac:dyDescent="0.45">
      <c r="A6" t="s">
        <v>5</v>
      </c>
      <c r="B6" t="s">
        <v>28</v>
      </c>
      <c r="C6">
        <v>1</v>
      </c>
      <c r="D6" s="1">
        <v>7762.5</v>
      </c>
    </row>
    <row r="7" spans="1:4" x14ac:dyDescent="0.45">
      <c r="A7" t="s">
        <v>6</v>
      </c>
      <c r="B7" t="s">
        <v>28</v>
      </c>
      <c r="C7">
        <v>1</v>
      </c>
      <c r="D7" s="1">
        <v>1499.2</v>
      </c>
    </row>
    <row r="8" spans="1:4" x14ac:dyDescent="0.45">
      <c r="A8" t="s">
        <v>7</v>
      </c>
      <c r="B8" t="s">
        <v>28</v>
      </c>
      <c r="C8">
        <v>1</v>
      </c>
      <c r="D8" s="1">
        <v>368989</v>
      </c>
    </row>
    <row r="9" spans="1:4" x14ac:dyDescent="0.45">
      <c r="A9" t="s">
        <v>8</v>
      </c>
      <c r="B9" t="s">
        <v>28</v>
      </c>
      <c r="C9">
        <v>1</v>
      </c>
      <c r="D9" s="1">
        <v>6723.5</v>
      </c>
    </row>
    <row r="10" spans="1:4" x14ac:dyDescent="0.45">
      <c r="A10" t="s">
        <v>9</v>
      </c>
      <c r="B10" t="s">
        <v>28</v>
      </c>
      <c r="C10">
        <v>1</v>
      </c>
      <c r="D10" s="1">
        <v>38626</v>
      </c>
    </row>
    <row r="11" spans="1:4" x14ac:dyDescent="0.45">
      <c r="A11" t="s">
        <v>10</v>
      </c>
      <c r="B11" t="s">
        <v>28</v>
      </c>
      <c r="C11">
        <v>1</v>
      </c>
      <c r="D11" s="1">
        <v>1530150.91</v>
      </c>
    </row>
    <row r="12" spans="1:4" x14ac:dyDescent="0.45">
      <c r="A12" t="s">
        <v>11</v>
      </c>
      <c r="B12" t="s">
        <v>28</v>
      </c>
      <c r="C12">
        <v>1</v>
      </c>
      <c r="D12" s="1">
        <v>184296</v>
      </c>
    </row>
    <row r="13" spans="1:4" x14ac:dyDescent="0.45">
      <c r="A13" t="s">
        <v>12</v>
      </c>
      <c r="B13" t="s">
        <v>28</v>
      </c>
      <c r="C13">
        <v>1</v>
      </c>
      <c r="D13" s="1">
        <v>33432</v>
      </c>
    </row>
    <row r="14" spans="1:4" x14ac:dyDescent="0.45">
      <c r="A14" t="s">
        <v>13</v>
      </c>
      <c r="B14" t="s">
        <v>28</v>
      </c>
      <c r="C14">
        <v>1</v>
      </c>
      <c r="D14" s="1">
        <v>21190.44</v>
      </c>
    </row>
    <row r="15" spans="1:4" x14ac:dyDescent="0.45">
      <c r="A15" t="s">
        <v>14</v>
      </c>
      <c r="B15" t="s">
        <v>28</v>
      </c>
      <c r="C15">
        <v>1</v>
      </c>
      <c r="D15" s="1">
        <v>21190.44</v>
      </c>
    </row>
    <row r="16" spans="1:4" x14ac:dyDescent="0.45">
      <c r="A16" t="s">
        <v>15</v>
      </c>
      <c r="B16" t="s">
        <v>28</v>
      </c>
      <c r="C16">
        <v>1</v>
      </c>
      <c r="D16" s="1">
        <v>1499.2</v>
      </c>
    </row>
    <row r="17" spans="1:4" x14ac:dyDescent="0.45">
      <c r="A17" t="s">
        <v>16</v>
      </c>
      <c r="B17" t="s">
        <v>28</v>
      </c>
      <c r="C17">
        <v>1</v>
      </c>
      <c r="D17" s="1">
        <v>2199.34</v>
      </c>
    </row>
    <row r="18" spans="1:4" x14ac:dyDescent="0.45">
      <c r="A18" t="s">
        <v>17</v>
      </c>
      <c r="B18" t="s">
        <v>28</v>
      </c>
      <c r="C18">
        <v>1</v>
      </c>
      <c r="D18" s="1">
        <v>38626</v>
      </c>
    </row>
    <row r="19" spans="1:4" x14ac:dyDescent="0.45">
      <c r="A19" t="s">
        <v>18</v>
      </c>
      <c r="B19" t="s">
        <v>28</v>
      </c>
      <c r="C19">
        <v>1</v>
      </c>
      <c r="D19" s="1">
        <v>49280</v>
      </c>
    </row>
    <row r="20" spans="1:4" x14ac:dyDescent="0.45">
      <c r="A20" t="s">
        <v>19</v>
      </c>
      <c r="B20" t="s">
        <v>28</v>
      </c>
      <c r="C20">
        <v>1</v>
      </c>
      <c r="D20" s="1">
        <v>6120</v>
      </c>
    </row>
    <row r="21" spans="1:4" x14ac:dyDescent="0.45">
      <c r="A21" t="s">
        <v>29</v>
      </c>
      <c r="B21" t="s">
        <v>28</v>
      </c>
      <c r="C21">
        <v>1</v>
      </c>
      <c r="D21" s="1">
        <v>1417.4082000000001</v>
      </c>
    </row>
    <row r="22" spans="1:4" x14ac:dyDescent="0.45">
      <c r="A22" t="s">
        <v>30</v>
      </c>
      <c r="B22" t="s">
        <v>28</v>
      </c>
      <c r="C22">
        <v>1</v>
      </c>
      <c r="D22" s="1">
        <v>3598.0362</v>
      </c>
    </row>
    <row r="23" spans="1:4" x14ac:dyDescent="0.45">
      <c r="A23" t="s">
        <v>31</v>
      </c>
      <c r="B23" t="s">
        <v>28</v>
      </c>
      <c r="C23">
        <v>1</v>
      </c>
      <c r="D23" s="1">
        <v>1635.4709999999998</v>
      </c>
    </row>
    <row r="24" spans="1:4" x14ac:dyDescent="0.45">
      <c r="A24" t="s">
        <v>32</v>
      </c>
      <c r="B24" t="s">
        <v>28</v>
      </c>
      <c r="C24">
        <v>1</v>
      </c>
      <c r="D24" s="1">
        <v>1962.5651999999998</v>
      </c>
    </row>
    <row r="25" spans="1:4" x14ac:dyDescent="0.45">
      <c r="A25" t="s">
        <v>33</v>
      </c>
      <c r="B25" t="s">
        <v>28</v>
      </c>
      <c r="C25">
        <v>1</v>
      </c>
      <c r="D25" s="1">
        <v>2289.6594</v>
      </c>
    </row>
    <row r="26" spans="1:4" x14ac:dyDescent="0.45">
      <c r="A26" t="s">
        <v>20</v>
      </c>
      <c r="B26" t="s">
        <v>28</v>
      </c>
      <c r="C26">
        <v>1</v>
      </c>
      <c r="D26" s="1">
        <v>10903.14</v>
      </c>
    </row>
    <row r="27" spans="1:4" x14ac:dyDescent="0.45">
      <c r="A27" t="s">
        <v>21</v>
      </c>
      <c r="B27" t="s">
        <v>28</v>
      </c>
      <c r="C27">
        <v>1</v>
      </c>
      <c r="D27" s="1">
        <v>107254.08</v>
      </c>
    </row>
    <row r="28" spans="1:4" x14ac:dyDescent="0.45">
      <c r="A28" t="s">
        <v>22</v>
      </c>
      <c r="B28" t="s">
        <v>28</v>
      </c>
      <c r="C28">
        <v>1</v>
      </c>
      <c r="D28" s="1">
        <v>3686.3928000000001</v>
      </c>
    </row>
    <row r="29" spans="1:4" x14ac:dyDescent="0.45">
      <c r="A29" t="s">
        <v>23</v>
      </c>
      <c r="B29" t="s">
        <v>28</v>
      </c>
      <c r="C29">
        <v>1</v>
      </c>
      <c r="D29" s="1">
        <v>21190.44</v>
      </c>
    </row>
    <row r="30" spans="1:4" x14ac:dyDescent="0.45">
      <c r="A30" t="s">
        <v>24</v>
      </c>
      <c r="B30" t="s">
        <v>28</v>
      </c>
      <c r="C30">
        <v>1</v>
      </c>
      <c r="D30" s="1">
        <v>2199.34</v>
      </c>
    </row>
    <row r="31" spans="1:4" x14ac:dyDescent="0.45">
      <c r="A31" t="s">
        <v>25</v>
      </c>
      <c r="B31" t="s">
        <v>28</v>
      </c>
      <c r="C31">
        <v>1</v>
      </c>
      <c r="D31" s="1">
        <f>180*15</f>
        <v>2700</v>
      </c>
    </row>
    <row r="32" spans="1:4" x14ac:dyDescent="0.45">
      <c r="A32" t="s">
        <v>26</v>
      </c>
      <c r="B32" t="s">
        <v>28</v>
      </c>
      <c r="C32">
        <v>1</v>
      </c>
      <c r="D32" s="1">
        <v>3686.3928000000001</v>
      </c>
    </row>
    <row r="33" spans="1:4" x14ac:dyDescent="0.45">
      <c r="A33" t="s">
        <v>3</v>
      </c>
      <c r="B33" t="s">
        <v>28</v>
      </c>
      <c r="C33">
        <v>2</v>
      </c>
      <c r="D33" s="1">
        <v>124704</v>
      </c>
    </row>
    <row r="34" spans="1:4" x14ac:dyDescent="0.45">
      <c r="A34" t="s">
        <v>4</v>
      </c>
      <c r="B34" t="s">
        <v>28</v>
      </c>
      <c r="C34">
        <v>2</v>
      </c>
      <c r="D34" s="1">
        <v>2199.34</v>
      </c>
    </row>
    <row r="35" spans="1:4" x14ac:dyDescent="0.45">
      <c r="A35" t="s">
        <v>5</v>
      </c>
      <c r="B35" t="s">
        <v>28</v>
      </c>
      <c r="C35">
        <v>2</v>
      </c>
      <c r="D35" s="1">
        <v>7762.5</v>
      </c>
    </row>
    <row r="36" spans="1:4" x14ac:dyDescent="0.45">
      <c r="A36" t="s">
        <v>6</v>
      </c>
      <c r="B36" t="s">
        <v>28</v>
      </c>
      <c r="C36">
        <v>2</v>
      </c>
      <c r="D36" s="1">
        <v>1499.2</v>
      </c>
    </row>
    <row r="37" spans="1:4" x14ac:dyDescent="0.45">
      <c r="A37" t="s">
        <v>7</v>
      </c>
      <c r="B37" t="s">
        <v>28</v>
      </c>
      <c r="C37">
        <v>2</v>
      </c>
      <c r="D37" s="1">
        <v>368989</v>
      </c>
    </row>
    <row r="38" spans="1:4" x14ac:dyDescent="0.45">
      <c r="A38" t="s">
        <v>8</v>
      </c>
      <c r="B38" t="s">
        <v>28</v>
      </c>
      <c r="C38">
        <v>2</v>
      </c>
      <c r="D38" s="1">
        <v>6723.5</v>
      </c>
    </row>
    <row r="39" spans="1:4" x14ac:dyDescent="0.45">
      <c r="A39" t="s">
        <v>9</v>
      </c>
      <c r="B39" t="s">
        <v>28</v>
      </c>
      <c r="C39">
        <v>2</v>
      </c>
      <c r="D39" s="1">
        <v>38626</v>
      </c>
    </row>
    <row r="40" spans="1:4" x14ac:dyDescent="0.45">
      <c r="A40" t="s">
        <v>10</v>
      </c>
      <c r="B40" t="s">
        <v>28</v>
      </c>
      <c r="C40">
        <v>2</v>
      </c>
      <c r="D40" s="1">
        <v>1530150.91</v>
      </c>
    </row>
    <row r="41" spans="1:4" x14ac:dyDescent="0.45">
      <c r="A41" t="s">
        <v>11</v>
      </c>
      <c r="B41" t="s">
        <v>28</v>
      </c>
      <c r="C41">
        <v>2</v>
      </c>
      <c r="D41" s="1">
        <v>184296</v>
      </c>
    </row>
    <row r="42" spans="1:4" x14ac:dyDescent="0.45">
      <c r="A42" t="s">
        <v>12</v>
      </c>
      <c r="B42" t="s">
        <v>28</v>
      </c>
      <c r="C42">
        <v>2</v>
      </c>
      <c r="D42" s="1">
        <v>33432</v>
      </c>
    </row>
    <row r="43" spans="1:4" x14ac:dyDescent="0.45">
      <c r="A43" t="s">
        <v>13</v>
      </c>
      <c r="B43" t="s">
        <v>28</v>
      </c>
      <c r="C43">
        <v>2</v>
      </c>
      <c r="D43" s="1">
        <v>21190.44</v>
      </c>
    </row>
    <row r="44" spans="1:4" x14ac:dyDescent="0.45">
      <c r="A44" t="s">
        <v>14</v>
      </c>
      <c r="B44" t="s">
        <v>28</v>
      </c>
      <c r="C44">
        <v>2</v>
      </c>
      <c r="D44" s="1">
        <v>21190.44</v>
      </c>
    </row>
    <row r="45" spans="1:4" x14ac:dyDescent="0.45">
      <c r="A45" t="s">
        <v>15</v>
      </c>
      <c r="B45" t="s">
        <v>28</v>
      </c>
      <c r="C45">
        <v>2</v>
      </c>
      <c r="D45" s="1">
        <v>1499.2</v>
      </c>
    </row>
    <row r="46" spans="1:4" x14ac:dyDescent="0.45">
      <c r="A46" t="s">
        <v>16</v>
      </c>
      <c r="B46" t="s">
        <v>28</v>
      </c>
      <c r="C46">
        <v>2</v>
      </c>
      <c r="D46" s="1">
        <v>2199.34</v>
      </c>
    </row>
    <row r="47" spans="1:4" x14ac:dyDescent="0.45">
      <c r="A47" t="s">
        <v>17</v>
      </c>
      <c r="B47" t="s">
        <v>28</v>
      </c>
      <c r="C47">
        <v>2</v>
      </c>
      <c r="D47" s="1">
        <v>38626</v>
      </c>
    </row>
    <row r="48" spans="1:4" x14ac:dyDescent="0.45">
      <c r="A48" t="s">
        <v>18</v>
      </c>
      <c r="B48" t="s">
        <v>28</v>
      </c>
      <c r="C48">
        <v>2</v>
      </c>
      <c r="D48" s="1">
        <v>49280</v>
      </c>
    </row>
    <row r="49" spans="1:4" x14ac:dyDescent="0.45">
      <c r="A49" t="s">
        <v>19</v>
      </c>
      <c r="B49" t="s">
        <v>28</v>
      </c>
      <c r="C49">
        <v>2</v>
      </c>
      <c r="D49" s="1">
        <v>6120</v>
      </c>
    </row>
    <row r="50" spans="1:4" x14ac:dyDescent="0.45">
      <c r="A50" t="s">
        <v>29</v>
      </c>
      <c r="B50" t="s">
        <v>28</v>
      </c>
      <c r="C50">
        <v>2</v>
      </c>
      <c r="D50" s="1">
        <v>1417.4082000000001</v>
      </c>
    </row>
    <row r="51" spans="1:4" x14ac:dyDescent="0.45">
      <c r="A51" t="s">
        <v>30</v>
      </c>
      <c r="B51" t="s">
        <v>28</v>
      </c>
      <c r="C51">
        <v>2</v>
      </c>
      <c r="D51" s="1">
        <v>3598.0362</v>
      </c>
    </row>
    <row r="52" spans="1:4" x14ac:dyDescent="0.45">
      <c r="A52" t="s">
        <v>31</v>
      </c>
      <c r="B52" t="s">
        <v>28</v>
      </c>
      <c r="C52">
        <v>2</v>
      </c>
      <c r="D52" s="1">
        <v>1635.4709999999998</v>
      </c>
    </row>
    <row r="53" spans="1:4" x14ac:dyDescent="0.45">
      <c r="A53" t="s">
        <v>32</v>
      </c>
      <c r="B53" t="s">
        <v>28</v>
      </c>
      <c r="C53">
        <v>2</v>
      </c>
      <c r="D53" s="1">
        <v>1962.5651999999998</v>
      </c>
    </row>
    <row r="54" spans="1:4" x14ac:dyDescent="0.45">
      <c r="A54" t="s">
        <v>33</v>
      </c>
      <c r="B54" t="s">
        <v>28</v>
      </c>
      <c r="C54">
        <v>2</v>
      </c>
      <c r="D54" s="1">
        <v>2289.6594</v>
      </c>
    </row>
    <row r="55" spans="1:4" x14ac:dyDescent="0.45">
      <c r="A55" t="s">
        <v>20</v>
      </c>
      <c r="B55" t="s">
        <v>28</v>
      </c>
      <c r="C55">
        <v>2</v>
      </c>
      <c r="D55" s="1">
        <v>10903.14</v>
      </c>
    </row>
    <row r="56" spans="1:4" x14ac:dyDescent="0.45">
      <c r="A56" t="s">
        <v>21</v>
      </c>
      <c r="B56" t="s">
        <v>28</v>
      </c>
      <c r="C56">
        <v>2</v>
      </c>
      <c r="D56" s="1">
        <v>107254.08</v>
      </c>
    </row>
    <row r="57" spans="1:4" x14ac:dyDescent="0.45">
      <c r="A57" t="s">
        <v>22</v>
      </c>
      <c r="B57" t="s">
        <v>28</v>
      </c>
      <c r="C57">
        <v>2</v>
      </c>
      <c r="D57" s="1">
        <v>3686.3928000000001</v>
      </c>
    </row>
    <row r="58" spans="1:4" x14ac:dyDescent="0.45">
      <c r="A58" t="s">
        <v>23</v>
      </c>
      <c r="B58" t="s">
        <v>28</v>
      </c>
      <c r="C58">
        <v>2</v>
      </c>
      <c r="D58" s="1">
        <v>21190.44</v>
      </c>
    </row>
    <row r="59" spans="1:4" x14ac:dyDescent="0.45">
      <c r="A59" t="s">
        <v>24</v>
      </c>
      <c r="B59" t="s">
        <v>28</v>
      </c>
      <c r="C59">
        <v>2</v>
      </c>
      <c r="D59" s="1">
        <v>2199.34</v>
      </c>
    </row>
    <row r="60" spans="1:4" x14ac:dyDescent="0.45">
      <c r="A60" t="s">
        <v>26</v>
      </c>
      <c r="B60" t="s">
        <v>28</v>
      </c>
      <c r="C60">
        <v>2</v>
      </c>
      <c r="D60" s="1">
        <v>3686.3928000000001</v>
      </c>
    </row>
    <row r="61" spans="1:4" x14ac:dyDescent="0.45">
      <c r="A61" t="s">
        <v>3</v>
      </c>
      <c r="B61" t="s">
        <v>28</v>
      </c>
      <c r="C61">
        <v>3</v>
      </c>
      <c r="D61" s="1">
        <v>124704</v>
      </c>
    </row>
    <row r="62" spans="1:4" x14ac:dyDescent="0.45">
      <c r="A62" t="s">
        <v>4</v>
      </c>
      <c r="B62" t="s">
        <v>28</v>
      </c>
      <c r="C62">
        <v>3</v>
      </c>
      <c r="D62" s="1">
        <v>2199.34</v>
      </c>
    </row>
    <row r="63" spans="1:4" x14ac:dyDescent="0.45">
      <c r="A63" t="s">
        <v>5</v>
      </c>
      <c r="B63" t="s">
        <v>28</v>
      </c>
      <c r="C63">
        <v>3</v>
      </c>
      <c r="D63" s="1">
        <v>7762.5</v>
      </c>
    </row>
    <row r="64" spans="1:4" x14ac:dyDescent="0.45">
      <c r="A64" t="s">
        <v>6</v>
      </c>
      <c r="B64" t="s">
        <v>28</v>
      </c>
      <c r="C64">
        <v>3</v>
      </c>
      <c r="D64" s="1">
        <v>1499.2</v>
      </c>
    </row>
    <row r="65" spans="1:4" x14ac:dyDescent="0.45">
      <c r="A65" t="s">
        <v>7</v>
      </c>
      <c r="B65" t="s">
        <v>28</v>
      </c>
      <c r="C65">
        <v>3</v>
      </c>
      <c r="D65" s="1">
        <v>368989</v>
      </c>
    </row>
    <row r="66" spans="1:4" x14ac:dyDescent="0.45">
      <c r="A66" t="s">
        <v>8</v>
      </c>
      <c r="B66" t="s">
        <v>28</v>
      </c>
      <c r="C66">
        <v>3</v>
      </c>
      <c r="D66" s="1">
        <v>6723.5</v>
      </c>
    </row>
    <row r="67" spans="1:4" x14ac:dyDescent="0.45">
      <c r="A67" t="s">
        <v>9</v>
      </c>
      <c r="B67" t="s">
        <v>28</v>
      </c>
      <c r="C67">
        <v>3</v>
      </c>
      <c r="D67" s="1">
        <v>38626</v>
      </c>
    </row>
    <row r="68" spans="1:4" x14ac:dyDescent="0.45">
      <c r="A68" t="s">
        <v>10</v>
      </c>
      <c r="B68" t="s">
        <v>28</v>
      </c>
      <c r="C68">
        <v>3</v>
      </c>
      <c r="D68" s="1">
        <v>1530150.91</v>
      </c>
    </row>
    <row r="69" spans="1:4" x14ac:dyDescent="0.45">
      <c r="A69" t="s">
        <v>11</v>
      </c>
      <c r="B69" t="s">
        <v>28</v>
      </c>
      <c r="C69">
        <v>3</v>
      </c>
      <c r="D69" s="1">
        <v>184296</v>
      </c>
    </row>
    <row r="70" spans="1:4" x14ac:dyDescent="0.45">
      <c r="A70" t="s">
        <v>12</v>
      </c>
      <c r="B70" t="s">
        <v>28</v>
      </c>
      <c r="C70">
        <v>3</v>
      </c>
      <c r="D70" s="1">
        <v>33432</v>
      </c>
    </row>
    <row r="71" spans="1:4" x14ac:dyDescent="0.45">
      <c r="A71" t="s">
        <v>13</v>
      </c>
      <c r="B71" t="s">
        <v>28</v>
      </c>
      <c r="C71">
        <v>3</v>
      </c>
      <c r="D71" s="1">
        <v>21190.44</v>
      </c>
    </row>
    <row r="72" spans="1:4" x14ac:dyDescent="0.45">
      <c r="A72" t="s">
        <v>14</v>
      </c>
      <c r="B72" t="s">
        <v>28</v>
      </c>
      <c r="C72">
        <v>3</v>
      </c>
      <c r="D72" s="1">
        <v>21190.44</v>
      </c>
    </row>
    <row r="73" spans="1:4" x14ac:dyDescent="0.45">
      <c r="A73" t="s">
        <v>15</v>
      </c>
      <c r="B73" t="s">
        <v>28</v>
      </c>
      <c r="C73">
        <v>3</v>
      </c>
      <c r="D73" s="1">
        <v>1499.2</v>
      </c>
    </row>
    <row r="74" spans="1:4" x14ac:dyDescent="0.45">
      <c r="A74" t="s">
        <v>16</v>
      </c>
      <c r="B74" t="s">
        <v>28</v>
      </c>
      <c r="C74">
        <v>3</v>
      </c>
      <c r="D74" s="1">
        <v>2199.34</v>
      </c>
    </row>
    <row r="75" spans="1:4" x14ac:dyDescent="0.45">
      <c r="A75" t="s">
        <v>17</v>
      </c>
      <c r="B75" t="s">
        <v>28</v>
      </c>
      <c r="C75">
        <v>3</v>
      </c>
      <c r="D75" s="1">
        <v>38626</v>
      </c>
    </row>
    <row r="76" spans="1:4" x14ac:dyDescent="0.45">
      <c r="A76" t="s">
        <v>18</v>
      </c>
      <c r="B76" t="s">
        <v>28</v>
      </c>
      <c r="C76">
        <v>3</v>
      </c>
      <c r="D76" s="1">
        <v>49280</v>
      </c>
    </row>
    <row r="77" spans="1:4" x14ac:dyDescent="0.45">
      <c r="A77" t="s">
        <v>19</v>
      </c>
      <c r="B77" t="s">
        <v>28</v>
      </c>
      <c r="C77">
        <v>3</v>
      </c>
      <c r="D77" s="1">
        <v>6120</v>
      </c>
    </row>
    <row r="78" spans="1:4" x14ac:dyDescent="0.45">
      <c r="A78" t="s">
        <v>29</v>
      </c>
      <c r="B78" t="s">
        <v>28</v>
      </c>
      <c r="C78">
        <v>3</v>
      </c>
      <c r="D78" s="1">
        <v>1417.4082000000001</v>
      </c>
    </row>
    <row r="79" spans="1:4" x14ac:dyDescent="0.45">
      <c r="A79" t="s">
        <v>30</v>
      </c>
      <c r="B79" t="s">
        <v>28</v>
      </c>
      <c r="C79">
        <v>3</v>
      </c>
      <c r="D79" s="1">
        <v>3598.0362</v>
      </c>
    </row>
    <row r="80" spans="1:4" x14ac:dyDescent="0.45">
      <c r="A80" t="s">
        <v>31</v>
      </c>
      <c r="B80" t="s">
        <v>28</v>
      </c>
      <c r="C80">
        <v>3</v>
      </c>
      <c r="D80" s="1">
        <v>1635.4709999999998</v>
      </c>
    </row>
    <row r="81" spans="1:4" x14ac:dyDescent="0.45">
      <c r="A81" t="s">
        <v>32</v>
      </c>
      <c r="B81" t="s">
        <v>28</v>
      </c>
      <c r="C81">
        <v>3</v>
      </c>
      <c r="D81" s="1">
        <v>1962.5651999999998</v>
      </c>
    </row>
    <row r="82" spans="1:4" x14ac:dyDescent="0.45">
      <c r="A82" t="s">
        <v>33</v>
      </c>
      <c r="B82" t="s">
        <v>28</v>
      </c>
      <c r="C82">
        <v>3</v>
      </c>
      <c r="D82" s="1">
        <v>2289.6594</v>
      </c>
    </row>
    <row r="83" spans="1:4" x14ac:dyDescent="0.45">
      <c r="A83" t="s">
        <v>20</v>
      </c>
      <c r="B83" t="s">
        <v>28</v>
      </c>
      <c r="C83">
        <v>3</v>
      </c>
      <c r="D83" s="1">
        <v>10903.14</v>
      </c>
    </row>
    <row r="84" spans="1:4" x14ac:dyDescent="0.45">
      <c r="A84" t="s">
        <v>21</v>
      </c>
      <c r="B84" t="s">
        <v>28</v>
      </c>
      <c r="C84">
        <v>3</v>
      </c>
      <c r="D84" s="1">
        <v>107254.08</v>
      </c>
    </row>
    <row r="85" spans="1:4" x14ac:dyDescent="0.45">
      <c r="A85" t="s">
        <v>22</v>
      </c>
      <c r="B85" t="s">
        <v>28</v>
      </c>
      <c r="C85">
        <v>3</v>
      </c>
      <c r="D85" s="1">
        <v>3686.3928000000001</v>
      </c>
    </row>
    <row r="86" spans="1:4" x14ac:dyDescent="0.45">
      <c r="A86" t="s">
        <v>23</v>
      </c>
      <c r="B86" t="s">
        <v>28</v>
      </c>
      <c r="C86">
        <v>3</v>
      </c>
      <c r="D86" s="1">
        <v>21190.44</v>
      </c>
    </row>
    <row r="87" spans="1:4" x14ac:dyDescent="0.45">
      <c r="A87" t="s">
        <v>24</v>
      </c>
      <c r="B87" t="s">
        <v>28</v>
      </c>
      <c r="C87">
        <v>3</v>
      </c>
      <c r="D87" s="1">
        <v>2199.34</v>
      </c>
    </row>
    <row r="88" spans="1:4" x14ac:dyDescent="0.45">
      <c r="A88" t="s">
        <v>26</v>
      </c>
      <c r="B88" t="s">
        <v>28</v>
      </c>
      <c r="C88">
        <v>3</v>
      </c>
      <c r="D88" s="1">
        <v>3686.3928000000001</v>
      </c>
    </row>
    <row r="89" spans="1:4" x14ac:dyDescent="0.45">
      <c r="A89" t="s">
        <v>25</v>
      </c>
      <c r="B89" t="s">
        <v>28</v>
      </c>
      <c r="C89">
        <v>2</v>
      </c>
      <c r="D89" s="1">
        <f t="shared" ref="D89:D90" si="0">180*15</f>
        <v>2700</v>
      </c>
    </row>
    <row r="90" spans="1:4" x14ac:dyDescent="0.45">
      <c r="A90" t="s">
        <v>25</v>
      </c>
      <c r="B90" t="s">
        <v>28</v>
      </c>
      <c r="C90">
        <v>3</v>
      </c>
      <c r="D90" s="1">
        <f t="shared" si="0"/>
        <v>2700</v>
      </c>
    </row>
  </sheetData>
  <autoFilter ref="A1:D90" xr:uid="{487EB174-1CE9-490E-86AA-BC984A9FE90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A5" sqref="A5:XFD68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4" max="4" width="24.73046875" customWidth="1"/>
  </cols>
  <sheetData>
    <row r="1" spans="1:4" x14ac:dyDescent="0.45">
      <c r="A1" t="s">
        <v>52</v>
      </c>
    </row>
    <row r="2" spans="1:4" x14ac:dyDescent="0.45">
      <c r="A2" t="s">
        <v>54</v>
      </c>
    </row>
    <row r="3" spans="1:4" x14ac:dyDescent="0.45">
      <c r="A3" t="s">
        <v>27</v>
      </c>
      <c r="B3" t="s">
        <v>2</v>
      </c>
      <c r="C3" t="s">
        <v>0</v>
      </c>
      <c r="D3" t="s">
        <v>38</v>
      </c>
    </row>
    <row r="4" spans="1:4" x14ac:dyDescent="0.45">
      <c r="A4" t="s">
        <v>77</v>
      </c>
      <c r="B4" t="s">
        <v>28</v>
      </c>
      <c r="C4">
        <v>1</v>
      </c>
      <c r="D4" s="1">
        <v>500000</v>
      </c>
    </row>
  </sheetData>
  <autoFilter ref="A1:D4" xr:uid="{E972AC0D-2B9F-477E-964C-84976D50A74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A4" sqref="A4:B6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3" max="3" width="27.19921875" customWidth="1"/>
    <col min="4" max="4" width="10.1328125" bestFit="1" customWidth="1"/>
  </cols>
  <sheetData>
    <row r="1" spans="1:3" x14ac:dyDescent="0.45">
      <c r="A1" t="s">
        <v>72</v>
      </c>
    </row>
    <row r="2" spans="1:3" x14ac:dyDescent="0.45">
      <c r="A2" t="s">
        <v>61</v>
      </c>
    </row>
    <row r="3" spans="1:3" x14ac:dyDescent="0.45">
      <c r="A3" s="3" t="s">
        <v>27</v>
      </c>
      <c r="B3" t="s">
        <v>2</v>
      </c>
      <c r="C3" t="s">
        <v>37</v>
      </c>
    </row>
    <row r="4" spans="1:3" x14ac:dyDescent="0.45">
      <c r="A4" t="s">
        <v>77</v>
      </c>
      <c r="B4" t="s">
        <v>28</v>
      </c>
      <c r="C4" s="1">
        <f>EnergyInitialCapacity!D4*1.1</f>
        <v>292510.33415999997</v>
      </c>
    </row>
    <row r="5" spans="1:3" x14ac:dyDescent="0.45">
      <c r="A5" t="s">
        <v>78</v>
      </c>
      <c r="B5" t="s">
        <v>28</v>
      </c>
      <c r="C5" s="1">
        <f>EnergyInitialCapacity!D5*1.1</f>
        <v>2460786.3390000006</v>
      </c>
    </row>
    <row r="6" spans="1:3" x14ac:dyDescent="0.45">
      <c r="A6" t="s">
        <v>79</v>
      </c>
      <c r="B6" t="s">
        <v>28</v>
      </c>
      <c r="C6" s="1">
        <f>EnergyInitialCapacity!D6*1.1</f>
        <v>107815.20200000002</v>
      </c>
    </row>
    <row r="7" spans="1:3" ht="15" customHeight="1" x14ac:dyDescent="0.45">
      <c r="A7" t="s">
        <v>77</v>
      </c>
      <c r="B7" t="s">
        <v>1</v>
      </c>
      <c r="C7">
        <v>20000000</v>
      </c>
    </row>
    <row r="8" spans="1:3" x14ac:dyDescent="0.45">
      <c r="A8" t="s">
        <v>78</v>
      </c>
      <c r="B8" t="s">
        <v>1</v>
      </c>
      <c r="C8">
        <v>20000000</v>
      </c>
    </row>
    <row r="9" spans="1:3" x14ac:dyDescent="0.45">
      <c r="A9" t="s">
        <v>79</v>
      </c>
      <c r="B9" t="s">
        <v>1</v>
      </c>
      <c r="C9">
        <v>20000000</v>
      </c>
    </row>
  </sheetData>
  <autoFilter ref="A1:C9" xr:uid="{B8614673-3B65-4697-B4AB-88B6D7AB2EF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C8" sqref="C8"/>
    </sheetView>
  </sheetViews>
  <sheetFormatPr baseColWidth="10" defaultColWidth="9.1328125" defaultRowHeight="14.25" x14ac:dyDescent="0.45"/>
  <cols>
    <col min="1" max="1" width="12" bestFit="1" customWidth="1"/>
    <col min="2" max="2" width="19.1328125" bestFit="1" customWidth="1"/>
    <col min="3" max="3" width="30.3984375" customWidth="1"/>
  </cols>
  <sheetData>
    <row r="1" spans="1:3" x14ac:dyDescent="0.45">
      <c r="A1" t="s">
        <v>73</v>
      </c>
    </row>
    <row r="2" spans="1:3" x14ac:dyDescent="0.45">
      <c r="A2" t="s">
        <v>62</v>
      </c>
    </row>
    <row r="3" spans="1:3" x14ac:dyDescent="0.45">
      <c r="A3" s="3" t="s">
        <v>27</v>
      </c>
      <c r="B3" t="s">
        <v>2</v>
      </c>
      <c r="C3" t="s">
        <v>39</v>
      </c>
    </row>
    <row r="4" spans="1:3" x14ac:dyDescent="0.45">
      <c r="A4" t="s">
        <v>77</v>
      </c>
      <c r="B4" t="s">
        <v>28</v>
      </c>
      <c r="C4" s="1">
        <f>InitialPowerCapacity!D4*1.5</f>
        <v>27480</v>
      </c>
    </row>
    <row r="5" spans="1:3" x14ac:dyDescent="0.45">
      <c r="A5" t="s">
        <v>78</v>
      </c>
      <c r="B5" t="s">
        <v>28</v>
      </c>
      <c r="C5" s="1">
        <f>InitialPowerCapacity!D5*1.5</f>
        <v>35425.5</v>
      </c>
    </row>
    <row r="6" spans="1:3" x14ac:dyDescent="0.45">
      <c r="A6" t="s">
        <v>79</v>
      </c>
      <c r="B6" t="s">
        <v>28</v>
      </c>
      <c r="C6" s="1">
        <f>InitialPowerCapacity!D6*1.5</f>
        <v>8135.9999999999982</v>
      </c>
    </row>
    <row r="7" spans="1:3" x14ac:dyDescent="0.45">
      <c r="A7" t="s">
        <v>77</v>
      </c>
      <c r="B7" t="s">
        <v>1</v>
      </c>
      <c r="C7" s="1">
        <v>20000000</v>
      </c>
    </row>
    <row r="8" spans="1:3" x14ac:dyDescent="0.45">
      <c r="A8" t="s">
        <v>78</v>
      </c>
      <c r="B8" t="s">
        <v>1</v>
      </c>
      <c r="C8" s="1">
        <v>20000000</v>
      </c>
    </row>
    <row r="9" spans="1:3" x14ac:dyDescent="0.45">
      <c r="A9" t="s">
        <v>79</v>
      </c>
      <c r="B9" t="s">
        <v>1</v>
      </c>
      <c r="C9" s="1">
        <v>20000000</v>
      </c>
    </row>
  </sheetData>
  <autoFilter ref="A1:C9" xr:uid="{8D603A15-5E47-49C2-869D-0CF1E275A45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5DFB-2228-4BDA-88CA-59E09BD9FC6F}">
  <dimension ref="A1:B5"/>
  <sheetViews>
    <sheetView topLeftCell="A4" workbookViewId="0">
      <selection activeCell="S38" sqref="S38:S39"/>
    </sheetView>
  </sheetViews>
  <sheetFormatPr baseColWidth="10" defaultRowHeight="14.25" x14ac:dyDescent="0.45"/>
  <cols>
    <col min="1" max="1" width="19.1328125" bestFit="1" customWidth="1"/>
    <col min="2" max="2" width="30.73046875" customWidth="1"/>
  </cols>
  <sheetData>
    <row r="1" spans="1:2" x14ac:dyDescent="0.45">
      <c r="A1" t="s">
        <v>52</v>
      </c>
    </row>
    <row r="2" spans="1:2" x14ac:dyDescent="0.45">
      <c r="A2" t="s">
        <v>63</v>
      </c>
    </row>
    <row r="3" spans="1:2" ht="42.75" x14ac:dyDescent="0.45">
      <c r="A3" s="2" t="s">
        <v>41</v>
      </c>
      <c r="B3" s="2" t="s">
        <v>40</v>
      </c>
    </row>
    <row r="4" spans="1:2" x14ac:dyDescent="0.45">
      <c r="A4" t="s">
        <v>28</v>
      </c>
      <c r="B4">
        <v>0.5</v>
      </c>
    </row>
    <row r="5" spans="1:2" x14ac:dyDescent="0.45">
      <c r="A5" t="s">
        <v>1</v>
      </c>
      <c r="B5">
        <v>0.5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C033-855C-47E5-A3C1-0A46D4F1659B}">
  <dimension ref="A1:B5"/>
  <sheetViews>
    <sheetView workbookViewId="0">
      <selection sqref="A1:A2"/>
    </sheetView>
  </sheetViews>
  <sheetFormatPr baseColWidth="10" defaultRowHeight="14.25" x14ac:dyDescent="0.45"/>
  <cols>
    <col min="1" max="1" width="17" bestFit="1" customWidth="1"/>
    <col min="2" max="2" width="15.1328125" bestFit="1" customWidth="1"/>
  </cols>
  <sheetData>
    <row r="1" spans="1:2" x14ac:dyDescent="0.45">
      <c r="A1" t="s">
        <v>52</v>
      </c>
    </row>
    <row r="2" spans="1:2" x14ac:dyDescent="0.45">
      <c r="A2" t="s">
        <v>64</v>
      </c>
    </row>
    <row r="3" spans="1:2" x14ac:dyDescent="0.45">
      <c r="A3" s="2" t="s">
        <v>41</v>
      </c>
      <c r="B3" s="2" t="s">
        <v>43</v>
      </c>
    </row>
    <row r="4" spans="1:2" x14ac:dyDescent="0.45">
      <c r="A4" t="s">
        <v>28</v>
      </c>
      <c r="B4">
        <v>0.8</v>
      </c>
    </row>
    <row r="5" spans="1:2" x14ac:dyDescent="0.45">
      <c r="A5" t="s">
        <v>1</v>
      </c>
      <c r="B5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F69-B12D-4A97-B881-930BE1F58A62}">
  <dimension ref="A1:B5"/>
  <sheetViews>
    <sheetView workbookViewId="0">
      <selection sqref="A1:A2"/>
    </sheetView>
  </sheetViews>
  <sheetFormatPr baseColWidth="10" defaultRowHeight="14.25" x14ac:dyDescent="0.45"/>
  <cols>
    <col min="1" max="1" width="17" bestFit="1" customWidth="1"/>
    <col min="2" max="2" width="10.19921875" bestFit="1" customWidth="1"/>
  </cols>
  <sheetData>
    <row r="1" spans="1:2" x14ac:dyDescent="0.45">
      <c r="A1" t="s">
        <v>52</v>
      </c>
    </row>
    <row r="2" spans="1:2" x14ac:dyDescent="0.45">
      <c r="A2" t="s">
        <v>65</v>
      </c>
    </row>
    <row r="3" spans="1:2" ht="28.5" x14ac:dyDescent="0.45">
      <c r="A3" s="2" t="s">
        <v>41</v>
      </c>
      <c r="B3" s="2" t="s">
        <v>44</v>
      </c>
    </row>
    <row r="4" spans="1:2" x14ac:dyDescent="0.45">
      <c r="A4" t="s">
        <v>28</v>
      </c>
      <c r="B4">
        <v>1</v>
      </c>
    </row>
    <row r="5" spans="1:2" x14ac:dyDescent="0.45">
      <c r="A5" t="s">
        <v>1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2BF0-B03D-4710-AC78-247D1CA07DAA}">
  <dimension ref="A1:B4"/>
  <sheetViews>
    <sheetView workbookViewId="0">
      <selection sqref="A1:B4"/>
    </sheetView>
  </sheetViews>
  <sheetFormatPr baseColWidth="10" defaultRowHeight="14.25" x14ac:dyDescent="0.45"/>
  <sheetData>
    <row r="1" spans="1:2" x14ac:dyDescent="0.45">
      <c r="A1" t="s">
        <v>52</v>
      </c>
    </row>
    <row r="2" spans="1:2" x14ac:dyDescent="0.45">
      <c r="A2" t="s">
        <v>66</v>
      </c>
    </row>
    <row r="3" spans="1:2" ht="28.5" x14ac:dyDescent="0.45">
      <c r="A3" s="2" t="s">
        <v>41</v>
      </c>
      <c r="B3" s="2" t="s">
        <v>43</v>
      </c>
    </row>
    <row r="4" spans="1:2" x14ac:dyDescent="0.45">
      <c r="A4" t="s">
        <v>1</v>
      </c>
      <c r="B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8544-2773-4A70-B60C-A17787DED7A8}">
  <dimension ref="A1:B5"/>
  <sheetViews>
    <sheetView workbookViewId="0">
      <selection sqref="A1:A2"/>
    </sheetView>
  </sheetViews>
  <sheetFormatPr baseColWidth="10" defaultRowHeight="14.25" x14ac:dyDescent="0.45"/>
  <cols>
    <col min="2" max="2" width="15.1328125" bestFit="1" customWidth="1"/>
  </cols>
  <sheetData>
    <row r="1" spans="1:2" x14ac:dyDescent="0.45">
      <c r="A1" t="s">
        <v>52</v>
      </c>
    </row>
    <row r="2" spans="1:2" x14ac:dyDescent="0.45">
      <c r="A2" t="s">
        <v>67</v>
      </c>
    </row>
    <row r="3" spans="1:2" x14ac:dyDescent="0.45">
      <c r="A3" t="s">
        <v>41</v>
      </c>
      <c r="B3" t="s">
        <v>42</v>
      </c>
    </row>
    <row r="4" spans="1:2" x14ac:dyDescent="0.45">
      <c r="A4" t="s">
        <v>28</v>
      </c>
      <c r="B4">
        <v>1</v>
      </c>
    </row>
    <row r="5" spans="1:2" x14ac:dyDescent="0.45">
      <c r="A5" t="s">
        <v>1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683E-4EA4-4BCC-9DEA-664A594E8FC9}">
  <dimension ref="A1:B5"/>
  <sheetViews>
    <sheetView workbookViewId="0">
      <selection activeCell="A2" sqref="A2"/>
    </sheetView>
  </sheetViews>
  <sheetFormatPr baseColWidth="10" defaultRowHeight="14.25" x14ac:dyDescent="0.45"/>
  <cols>
    <col min="1" max="1" width="17" bestFit="1" customWidth="1"/>
    <col min="2" max="2" width="13" bestFit="1" customWidth="1"/>
  </cols>
  <sheetData>
    <row r="1" spans="1:2" x14ac:dyDescent="0.45">
      <c r="A1" t="s">
        <v>47</v>
      </c>
    </row>
    <row r="2" spans="1:2" x14ac:dyDescent="0.45">
      <c r="A2" t="s">
        <v>68</v>
      </c>
    </row>
    <row r="3" spans="1:2" x14ac:dyDescent="0.45">
      <c r="A3" t="s">
        <v>2</v>
      </c>
      <c r="B3" t="s">
        <v>51</v>
      </c>
    </row>
    <row r="4" spans="1:2" x14ac:dyDescent="0.45">
      <c r="A4" t="s">
        <v>28</v>
      </c>
      <c r="B4">
        <v>25</v>
      </c>
    </row>
    <row r="5" spans="1:2" x14ac:dyDescent="0.45">
      <c r="A5" t="s">
        <v>1</v>
      </c>
      <c r="B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18</vt:i4>
      </vt:variant>
      <vt:variant>
        <vt:lpstr>Navngitte områder</vt:lpstr>
      </vt:variant>
      <vt:variant>
        <vt:i4>1</vt:i4>
      </vt:variant>
    </vt:vector>
  </HeadingPairs>
  <TitlesOfParts>
    <vt:vector size="19" baseType="lpstr">
      <vt:lpstr>InitialPowerCapacity</vt:lpstr>
      <vt:lpstr>InitialPowerCapacity (2)</vt:lpstr>
      <vt:lpstr>PowerCapitalCost</vt:lpstr>
      <vt:lpstr>PowerFixedOMCost</vt:lpstr>
      <vt:lpstr>PowerMaxBuiltCapacity</vt:lpstr>
      <vt:lpstr>EnergyCapitalCost</vt:lpstr>
      <vt:lpstr>EnergyFixedOMCost</vt:lpstr>
      <vt:lpstr>EnergyInitialCapacity</vt:lpstr>
      <vt:lpstr>EnergyInitialCapacity (2)</vt:lpstr>
      <vt:lpstr>EnergyMaxBuiltCapacity</vt:lpstr>
      <vt:lpstr>EnergyMaxInstalledCapacity</vt:lpstr>
      <vt:lpstr>PowerMaxInstalledCapacity</vt:lpstr>
      <vt:lpstr>StorageInitialEnergyLevel</vt:lpstr>
      <vt:lpstr>StorageChargeEff</vt:lpstr>
      <vt:lpstr>StorageDischargeEff</vt:lpstr>
      <vt:lpstr>StoragePowToEnergy</vt:lpstr>
      <vt:lpstr>StorageBleedEfficiency</vt:lpstr>
      <vt:lpstr>Lifetime</vt:lpstr>
      <vt:lpstr>stor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2018-02-19T14:22:41Z</dcterms:created>
  <dcterms:modified xsi:type="dcterms:W3CDTF">2020-08-23T17:51:49Z</dcterms:modified>
</cp:coreProperties>
</file>