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05" activeTab="3"/>
  </bookViews>
  <sheets>
    <sheet name="resultados_NIST" sheetId="7" r:id="rId1"/>
    <sheet name="nist" sheetId="3" state="hidden" r:id="rId2"/>
    <sheet name="iso 27002" sheetId="4" state="hidden" r:id="rId3"/>
    <sheet name="Gap - Anexo" sheetId="8" r:id="rId4"/>
    <sheet name="Gap - ISO" sheetId="9" r:id="rId5"/>
    <sheet name="NIST_Graficas" sheetId="11" r:id="rId6"/>
    <sheet name="NIST_resultados" sheetId="10" r:id="rId7"/>
    <sheet name="maestro_NIST" sheetId="1" state="hidden" r:id="rId8"/>
  </sheets>
  <definedNames>
    <definedName name="_xlnm._FilterDatabase" localSheetId="3" hidden="1">'Gap - Anexo'!$B$3:$G$729</definedName>
    <definedName name="_xlnm._FilterDatabase" localSheetId="4" hidden="1">'Gap - ISO'!$C$1:$C$45</definedName>
    <definedName name="_xlnm._FilterDatabase" localSheetId="2" hidden="1">'iso 27002'!$B$1:$E$160</definedName>
    <definedName name="_xlnm._FilterDatabase" localSheetId="7" hidden="1">maestro_NIST!$A$1:$C$109</definedName>
    <definedName name="_xlnm._FilterDatabase" localSheetId="1" hidden="1">nist!$C$1:$C$294</definedName>
    <definedName name="_xlnm._FilterDatabase" localSheetId="6" hidden="1">NIST_resultados!$A$1:$A$146</definedName>
    <definedName name="_xlnm._FilterDatabase" localSheetId="0" hidden="1">resultados_NIST!$A$1:$C$109</definedName>
  </definedNames>
  <calcPr calcId="145621"/>
</workbook>
</file>

<file path=xl/calcChain.xml><?xml version="1.0" encoding="utf-8"?>
<calcChain xmlns="http://schemas.openxmlformats.org/spreadsheetml/2006/main">
  <c r="G7" i="8" l="1"/>
  <c r="G9" i="8"/>
  <c r="G10" i="8"/>
  <c r="G11" i="8"/>
  <c r="G13" i="8"/>
  <c r="G14" i="8"/>
  <c r="G15" i="8"/>
  <c r="G16" i="8"/>
  <c r="G17" i="8"/>
  <c r="G18" i="8"/>
  <c r="H6" i="8"/>
  <c r="F14" i="10" l="1"/>
  <c r="D152" i="4" l="1"/>
  <c r="E152" i="4" s="1"/>
  <c r="D153" i="4"/>
  <c r="D154" i="4"/>
  <c r="D155" i="4"/>
  <c r="D156" i="4"/>
  <c r="D157" i="4"/>
  <c r="D158" i="4"/>
  <c r="D159" i="4"/>
  <c r="D160" i="4"/>
  <c r="D151" i="4"/>
  <c r="E151" i="4" s="1"/>
  <c r="D100" i="4"/>
  <c r="D101" i="4"/>
  <c r="E101" i="4" s="1"/>
  <c r="D102" i="4"/>
  <c r="E102" i="4" s="1"/>
  <c r="D103" i="4"/>
  <c r="D104" i="4"/>
  <c r="D105" i="4"/>
  <c r="D106" i="4"/>
  <c r="D107" i="4"/>
  <c r="D108" i="4"/>
  <c r="E108" i="4" s="1"/>
  <c r="D109" i="4"/>
  <c r="D110" i="4"/>
  <c r="D111" i="4"/>
  <c r="E111" i="4" s="1"/>
  <c r="D112" i="4"/>
  <c r="D113" i="4"/>
  <c r="D114" i="4"/>
  <c r="E114" i="4" s="1"/>
  <c r="D115" i="4"/>
  <c r="D116" i="4"/>
  <c r="D117" i="4"/>
  <c r="D118" i="4"/>
  <c r="E118" i="4" s="1"/>
  <c r="D119" i="4"/>
  <c r="D120" i="4"/>
  <c r="E120" i="4" s="1"/>
  <c r="D121" i="4"/>
  <c r="D122" i="4"/>
  <c r="D123" i="4"/>
  <c r="D124" i="4"/>
  <c r="D125" i="4"/>
  <c r="E125" i="4" s="1"/>
  <c r="D126" i="4"/>
  <c r="D127" i="4"/>
  <c r="D128" i="4"/>
  <c r="D129" i="4"/>
  <c r="E129" i="4" s="1"/>
  <c r="D130" i="4"/>
  <c r="D131" i="4"/>
  <c r="D132" i="4"/>
  <c r="D133" i="4"/>
  <c r="E133" i="4" s="1"/>
  <c r="D134" i="4"/>
  <c r="D135" i="4"/>
  <c r="D136" i="4"/>
  <c r="E136" i="4" s="1"/>
  <c r="D137" i="4"/>
  <c r="D138" i="4"/>
  <c r="D139" i="4"/>
  <c r="D140" i="4"/>
  <c r="D141" i="4"/>
  <c r="E141" i="4" s="1"/>
  <c r="D142" i="4"/>
  <c r="D143" i="4"/>
  <c r="E143" i="4" s="1"/>
  <c r="D144" i="4"/>
  <c r="D145" i="4"/>
  <c r="E145" i="4" s="1"/>
  <c r="D146" i="4"/>
  <c r="D147" i="4"/>
  <c r="D148" i="4"/>
  <c r="D149" i="4"/>
  <c r="D150" i="4"/>
  <c r="D2" i="4"/>
  <c r="D3" i="4"/>
  <c r="D4" i="4"/>
  <c r="D5" i="4"/>
  <c r="E5" i="4" s="1"/>
  <c r="D6" i="4"/>
  <c r="D7" i="4"/>
  <c r="D8" i="4"/>
  <c r="D9" i="4"/>
  <c r="D10" i="4"/>
  <c r="D11" i="4"/>
  <c r="D12" i="4"/>
  <c r="E12" i="4" s="1"/>
  <c r="D13" i="4"/>
  <c r="D14" i="4"/>
  <c r="D15" i="4"/>
  <c r="D16" i="4"/>
  <c r="D17" i="4"/>
  <c r="D18" i="4"/>
  <c r="D19" i="4"/>
  <c r="D20" i="4"/>
  <c r="D21" i="4"/>
  <c r="D22" i="4"/>
  <c r="E22" i="4" s="1"/>
  <c r="D23" i="4"/>
  <c r="D24" i="4"/>
  <c r="D25" i="4"/>
  <c r="D26" i="4"/>
  <c r="D27" i="4"/>
  <c r="E27" i="4" s="1"/>
  <c r="D28" i="4"/>
  <c r="D29" i="4"/>
  <c r="E29" i="4" s="1"/>
  <c r="D30" i="4"/>
  <c r="D31" i="4"/>
  <c r="E31" i="4" s="1"/>
  <c r="D32" i="4"/>
  <c r="D33" i="4"/>
  <c r="D34" i="4"/>
  <c r="D35" i="4"/>
  <c r="D36" i="4"/>
  <c r="E36" i="4" s="1"/>
  <c r="D37" i="4"/>
  <c r="D38" i="4"/>
  <c r="E38" i="4" s="1"/>
  <c r="D39" i="4"/>
  <c r="D40" i="4"/>
  <c r="D41" i="4"/>
  <c r="E41" i="4" s="1"/>
  <c r="D42" i="4"/>
  <c r="D43" i="4"/>
  <c r="E43" i="4" s="1"/>
  <c r="D44" i="4"/>
  <c r="D45" i="4"/>
  <c r="D46" i="4"/>
  <c r="D47" i="4"/>
  <c r="E47" i="4" s="1"/>
  <c r="D48" i="4"/>
  <c r="D49" i="4"/>
  <c r="D50" i="4"/>
  <c r="D51" i="4"/>
  <c r="D52" i="4"/>
  <c r="E52" i="4" s="1"/>
  <c r="D53" i="4"/>
  <c r="D54" i="4"/>
  <c r="D55" i="4"/>
  <c r="D56" i="4"/>
  <c r="E56" i="4" s="1"/>
  <c r="D57" i="4"/>
  <c r="D58" i="4"/>
  <c r="D59" i="4"/>
  <c r="D60" i="4"/>
  <c r="D61" i="4"/>
  <c r="D62" i="4"/>
  <c r="D63" i="4"/>
  <c r="D64" i="4"/>
  <c r="D65" i="4"/>
  <c r="D66" i="4"/>
  <c r="E66" i="4" s="1"/>
  <c r="D67" i="4"/>
  <c r="D68" i="4"/>
  <c r="E68" i="4" s="1"/>
  <c r="D69" i="4"/>
  <c r="D70" i="4"/>
  <c r="D71" i="4"/>
  <c r="D72" i="4"/>
  <c r="E72" i="4" s="1"/>
  <c r="D73" i="4"/>
  <c r="D74" i="4"/>
  <c r="D75" i="4"/>
  <c r="E75" i="4" s="1"/>
  <c r="D76" i="4"/>
  <c r="D77" i="4"/>
  <c r="D78" i="4"/>
  <c r="D79" i="4"/>
  <c r="D80" i="4"/>
  <c r="D81" i="4"/>
  <c r="D82" i="4"/>
  <c r="D83" i="4"/>
  <c r="E83" i="4" s="1"/>
  <c r="D84" i="4"/>
  <c r="E84" i="4" s="1"/>
  <c r="I16" i="10" s="1"/>
  <c r="D85" i="4"/>
  <c r="D86" i="4"/>
  <c r="D87" i="4"/>
  <c r="E87" i="4" s="1"/>
  <c r="D88" i="4"/>
  <c r="D89" i="4"/>
  <c r="E89" i="4" s="1"/>
  <c r="D90" i="4"/>
  <c r="D91" i="4"/>
  <c r="D92" i="4"/>
  <c r="D93" i="4"/>
  <c r="D94" i="4"/>
  <c r="D95" i="4"/>
  <c r="E95" i="4" s="1"/>
  <c r="D96" i="4"/>
  <c r="E96" i="4" s="1"/>
  <c r="D97" i="4"/>
  <c r="D98" i="4"/>
  <c r="D99" i="4"/>
  <c r="E99" i="4" s="1"/>
  <c r="G361" i="8"/>
  <c r="E2" i="4" l="1"/>
  <c r="I134" i="10"/>
  <c r="I133" i="10"/>
  <c r="I141" i="10"/>
  <c r="I142" i="10"/>
  <c r="J72" i="10"/>
  <c r="I74" i="10"/>
  <c r="G295" i="8"/>
  <c r="G291" i="8"/>
  <c r="G289" i="8"/>
  <c r="C14" i="10" l="1"/>
  <c r="F97" i="10"/>
  <c r="C97" i="10"/>
  <c r="F127" i="10"/>
  <c r="C127" i="10"/>
  <c r="G147" i="8"/>
  <c r="G54" i="9" l="1"/>
  <c r="G55" i="9"/>
  <c r="G57" i="9"/>
  <c r="H56" i="9" s="1"/>
  <c r="G53" i="9"/>
  <c r="G44" i="9"/>
  <c r="G45" i="9"/>
  <c r="G46" i="9"/>
  <c r="G47" i="9"/>
  <c r="G48" i="9"/>
  <c r="G49" i="9"/>
  <c r="G43" i="9"/>
  <c r="G40" i="9"/>
  <c r="H39" i="9" s="1"/>
  <c r="E159" i="4" s="1"/>
  <c r="I72" i="10" s="1"/>
  <c r="G37" i="9"/>
  <c r="G36" i="9"/>
  <c r="G29" i="9"/>
  <c r="G30" i="9"/>
  <c r="G31" i="9"/>
  <c r="G32" i="9"/>
  <c r="G33" i="9"/>
  <c r="G28" i="9"/>
  <c r="G22" i="9"/>
  <c r="G23" i="9"/>
  <c r="G24" i="9"/>
  <c r="G25" i="9"/>
  <c r="G21" i="9"/>
  <c r="G9" i="9"/>
  <c r="G10" i="9"/>
  <c r="G11" i="9"/>
  <c r="G13" i="9"/>
  <c r="G14" i="9"/>
  <c r="G15" i="9"/>
  <c r="G16" i="9"/>
  <c r="G17" i="9"/>
  <c r="G18" i="9"/>
  <c r="G19" i="9"/>
  <c r="G7" i="9"/>
  <c r="G3" i="9"/>
  <c r="H2" i="9" s="1"/>
  <c r="E153" i="4" s="1"/>
  <c r="H13" i="10" s="1"/>
  <c r="H27" i="9" l="1"/>
  <c r="E157" i="4" s="1"/>
  <c r="H146" i="10" s="1"/>
  <c r="H52" i="9"/>
  <c r="H41" i="9"/>
  <c r="E160" i="4" s="1"/>
  <c r="J30" i="10" s="1"/>
  <c r="H35" i="9"/>
  <c r="E158" i="4" s="1"/>
  <c r="I30" i="10" s="1"/>
  <c r="I119" i="10"/>
  <c r="I144" i="10"/>
  <c r="H20" i="9"/>
  <c r="E156" i="4" s="1"/>
  <c r="H28" i="10" s="1"/>
  <c r="H6" i="9"/>
  <c r="F13" i="10"/>
  <c r="C13" i="10"/>
  <c r="G678" i="8"/>
  <c r="G658" i="8"/>
  <c r="G659" i="8"/>
  <c r="G660" i="8"/>
  <c r="G661" i="8"/>
  <c r="G662" i="8"/>
  <c r="G663" i="8"/>
  <c r="G664" i="8"/>
  <c r="G618" i="8"/>
  <c r="G579" i="8"/>
  <c r="G580" i="8"/>
  <c r="G581" i="8"/>
  <c r="G613" i="8"/>
  <c r="G614" i="8"/>
  <c r="H120" i="10" l="1"/>
  <c r="H145" i="10"/>
  <c r="F145" i="10" s="1"/>
  <c r="E155" i="4"/>
  <c r="I26" i="10" s="1"/>
  <c r="H5" i="9"/>
  <c r="E154" i="4" s="1"/>
  <c r="H21" i="10" s="1"/>
  <c r="I31" i="10"/>
  <c r="I32" i="10"/>
  <c r="H30" i="10"/>
  <c r="C30" i="10" s="1"/>
  <c r="H25" i="10"/>
  <c r="C25" i="10" s="1"/>
  <c r="C120" i="10"/>
  <c r="F120" i="10"/>
  <c r="C146" i="10"/>
  <c r="F146" i="10"/>
  <c r="H32" i="10"/>
  <c r="H31" i="10"/>
  <c r="F28" i="10"/>
  <c r="C28" i="10"/>
  <c r="G521" i="8"/>
  <c r="G522" i="8"/>
  <c r="G523" i="8"/>
  <c r="G524" i="8"/>
  <c r="G504" i="8"/>
  <c r="G505" i="8"/>
  <c r="C145" i="10" l="1"/>
  <c r="C21" i="10"/>
  <c r="F21" i="10"/>
  <c r="C31" i="10"/>
  <c r="C32" i="10"/>
  <c r="F30" i="10"/>
  <c r="F25" i="10"/>
  <c r="F32" i="10"/>
  <c r="F31" i="10"/>
  <c r="G468" i="8"/>
  <c r="G469" i="8"/>
  <c r="G470" i="8"/>
  <c r="G471" i="8"/>
  <c r="G472" i="8"/>
  <c r="G473" i="8"/>
  <c r="G467" i="8"/>
  <c r="G459" i="8"/>
  <c r="G433" i="8"/>
  <c r="G434" i="8"/>
  <c r="G447" i="8"/>
  <c r="G448" i="8"/>
  <c r="G449" i="8"/>
  <c r="G450" i="8"/>
  <c r="G437" i="8"/>
  <c r="G438" i="8"/>
  <c r="G439" i="8"/>
  <c r="G440" i="8"/>
  <c r="G419" i="8"/>
  <c r="G421" i="8"/>
  <c r="G422" i="8"/>
  <c r="G423" i="8"/>
  <c r="G424" i="8"/>
  <c r="G425" i="8"/>
  <c r="G426" i="8"/>
  <c r="G427" i="8"/>
  <c r="G428" i="8"/>
  <c r="G412" i="8"/>
  <c r="G413" i="8"/>
  <c r="G414" i="8"/>
  <c r="G415" i="8"/>
  <c r="G405" i="8"/>
  <c r="G406" i="8"/>
  <c r="G407" i="8"/>
  <c r="G408" i="8"/>
  <c r="G409" i="8"/>
  <c r="E29" i="10" l="1"/>
  <c r="E7" i="11" s="1"/>
  <c r="G353" i="8"/>
  <c r="G349" i="8"/>
  <c r="G339" i="8"/>
  <c r="G305" i="8"/>
  <c r="G254" i="8"/>
  <c r="G137" i="8"/>
  <c r="F13" i="7" l="1"/>
  <c r="E13" i="7" s="1"/>
  <c r="G728" i="8"/>
  <c r="G729" i="8"/>
  <c r="G722" i="8"/>
  <c r="G723" i="8"/>
  <c r="G724" i="8"/>
  <c r="G725" i="8"/>
  <c r="G726" i="8"/>
  <c r="G717" i="8"/>
  <c r="G718" i="8"/>
  <c r="G719" i="8"/>
  <c r="G715" i="8"/>
  <c r="G711" i="8"/>
  <c r="G712" i="8"/>
  <c r="G713" i="8"/>
  <c r="G708" i="8"/>
  <c r="G709" i="8"/>
  <c r="G705" i="8"/>
  <c r="G706" i="8"/>
  <c r="G700" i="8"/>
  <c r="H699" i="8" s="1"/>
  <c r="E88" i="4" s="1"/>
  <c r="G695" i="8"/>
  <c r="G696" i="8"/>
  <c r="G697" i="8"/>
  <c r="G692" i="8"/>
  <c r="G693" i="8"/>
  <c r="G690" i="8"/>
  <c r="G680" i="8"/>
  <c r="G681" i="8"/>
  <c r="G682" i="8"/>
  <c r="G683" i="8"/>
  <c r="G684" i="8"/>
  <c r="G685" i="8"/>
  <c r="G677" i="8"/>
  <c r="H676" i="8" s="1"/>
  <c r="E81" i="4" s="1"/>
  <c r="G672" i="8"/>
  <c r="G673" i="8"/>
  <c r="G674" i="8"/>
  <c r="G675" i="8"/>
  <c r="G670" i="8"/>
  <c r="H669" i="8" s="1"/>
  <c r="E79" i="4" s="1"/>
  <c r="G668" i="8"/>
  <c r="H667" i="8" s="1"/>
  <c r="E78" i="4" s="1"/>
  <c r="G666" i="8"/>
  <c r="H665" i="8" s="1"/>
  <c r="E77" i="4" s="1"/>
  <c r="G657" i="8"/>
  <c r="H656" i="8" s="1"/>
  <c r="E76" i="4" s="1"/>
  <c r="G651" i="8"/>
  <c r="G652" i="8"/>
  <c r="G645" i="8"/>
  <c r="G647" i="8"/>
  <c r="G648" i="8"/>
  <c r="G649" i="8"/>
  <c r="G641" i="8"/>
  <c r="G642" i="8"/>
  <c r="G634" i="8"/>
  <c r="G635" i="8"/>
  <c r="G636" i="8"/>
  <c r="G637" i="8"/>
  <c r="G638" i="8"/>
  <c r="G639" i="8"/>
  <c r="G624" i="8"/>
  <c r="G625" i="8"/>
  <c r="G626" i="8"/>
  <c r="G627" i="8"/>
  <c r="G628" i="8"/>
  <c r="G629" i="8"/>
  <c r="G630" i="8"/>
  <c r="G631" i="8"/>
  <c r="G619" i="8"/>
  <c r="H617" i="8" s="1"/>
  <c r="E67" i="4" s="1"/>
  <c r="G612" i="8"/>
  <c r="G615" i="8"/>
  <c r="G610" i="8"/>
  <c r="H609" i="8" s="1"/>
  <c r="E64" i="4" s="1"/>
  <c r="H108" i="10" s="1"/>
  <c r="G603" i="8"/>
  <c r="G604" i="8"/>
  <c r="G605" i="8"/>
  <c r="G606" i="8"/>
  <c r="G607" i="8"/>
  <c r="G608" i="8"/>
  <c r="G600" i="8"/>
  <c r="G601" i="8"/>
  <c r="G597" i="8"/>
  <c r="G598" i="8"/>
  <c r="G595" i="8"/>
  <c r="G592" i="8"/>
  <c r="G593" i="8"/>
  <c r="G577" i="8"/>
  <c r="G578" i="8"/>
  <c r="G583" i="8"/>
  <c r="G584" i="8"/>
  <c r="G585" i="8"/>
  <c r="G586" i="8"/>
  <c r="G587" i="8"/>
  <c r="G588" i="8"/>
  <c r="G589" i="8"/>
  <c r="G590" i="8"/>
  <c r="G566" i="8"/>
  <c r="G567" i="8"/>
  <c r="G568" i="8"/>
  <c r="G569" i="8"/>
  <c r="G570" i="8"/>
  <c r="G571" i="8"/>
  <c r="G572" i="8"/>
  <c r="G573" i="8"/>
  <c r="G574" i="8"/>
  <c r="G575" i="8"/>
  <c r="G561" i="8"/>
  <c r="G562" i="8"/>
  <c r="G563" i="8"/>
  <c r="G557" i="8"/>
  <c r="G558" i="8"/>
  <c r="G559" i="8"/>
  <c r="G549" i="8"/>
  <c r="G550" i="8"/>
  <c r="G551" i="8"/>
  <c r="G553" i="8"/>
  <c r="G554" i="8"/>
  <c r="G555" i="8"/>
  <c r="G532" i="8"/>
  <c r="G533" i="8"/>
  <c r="G534" i="8"/>
  <c r="G535" i="8"/>
  <c r="G536" i="8"/>
  <c r="G537" i="8"/>
  <c r="G538" i="8"/>
  <c r="G539" i="8"/>
  <c r="G540" i="8"/>
  <c r="G541" i="8"/>
  <c r="G542" i="8"/>
  <c r="G543" i="8"/>
  <c r="G544" i="8"/>
  <c r="G527" i="8"/>
  <c r="G528" i="8"/>
  <c r="G529" i="8"/>
  <c r="G530" i="8"/>
  <c r="G517" i="8"/>
  <c r="G518" i="8"/>
  <c r="G519" i="8"/>
  <c r="G520" i="8"/>
  <c r="G525" i="8"/>
  <c r="G508" i="8"/>
  <c r="G509" i="8"/>
  <c r="G510" i="8"/>
  <c r="G511" i="8"/>
  <c r="G512" i="8"/>
  <c r="G513" i="8"/>
  <c r="G514" i="8"/>
  <c r="G515" i="8"/>
  <c r="G503" i="8"/>
  <c r="H502" i="8" s="1"/>
  <c r="E46" i="4" s="1"/>
  <c r="G500" i="8"/>
  <c r="G501" i="8"/>
  <c r="G496" i="8"/>
  <c r="G497" i="8"/>
  <c r="G486" i="8"/>
  <c r="G487" i="8"/>
  <c r="G488" i="8"/>
  <c r="G489" i="8"/>
  <c r="G490" i="8"/>
  <c r="G491" i="8"/>
  <c r="G483" i="8"/>
  <c r="H482" i="8" s="1"/>
  <c r="E40" i="4" s="1"/>
  <c r="G474" i="8"/>
  <c r="G475" i="8"/>
  <c r="G476" i="8"/>
  <c r="G477" i="8"/>
  <c r="G478" i="8"/>
  <c r="G479" i="8"/>
  <c r="G480" i="8"/>
  <c r="G481" i="8"/>
  <c r="G462" i="8"/>
  <c r="G463" i="8"/>
  <c r="G464" i="8"/>
  <c r="G458" i="8"/>
  <c r="H457" i="8" s="1"/>
  <c r="E35" i="4" s="1"/>
  <c r="K82" i="10" s="1"/>
  <c r="G456" i="8"/>
  <c r="H455" i="8" s="1"/>
  <c r="E34" i="4" s="1"/>
  <c r="G452" i="8"/>
  <c r="G453" i="8"/>
  <c r="G454" i="8"/>
  <c r="G431" i="8"/>
  <c r="G436" i="8"/>
  <c r="G442" i="8"/>
  <c r="G443" i="8"/>
  <c r="G444" i="8"/>
  <c r="G445" i="8"/>
  <c r="G446" i="8"/>
  <c r="G418" i="8"/>
  <c r="H417" i="8" s="1"/>
  <c r="E30" i="4" s="1"/>
  <c r="H69" i="10" s="1"/>
  <c r="G404" i="8"/>
  <c r="G411" i="8"/>
  <c r="G396" i="8"/>
  <c r="G398" i="8"/>
  <c r="G399" i="8"/>
  <c r="G400" i="8"/>
  <c r="G401" i="8"/>
  <c r="G394" i="8"/>
  <c r="G384" i="8"/>
  <c r="G385" i="8"/>
  <c r="G386" i="8"/>
  <c r="G387" i="8"/>
  <c r="G388" i="8"/>
  <c r="G389" i="8"/>
  <c r="G390" i="8"/>
  <c r="G391" i="8"/>
  <c r="G392" i="8"/>
  <c r="G373" i="8"/>
  <c r="G374" i="8"/>
  <c r="G375" i="8"/>
  <c r="G376" i="8"/>
  <c r="G377" i="8"/>
  <c r="G378" i="8"/>
  <c r="G379" i="8"/>
  <c r="G380" i="8"/>
  <c r="G381" i="8"/>
  <c r="G382" i="8"/>
  <c r="G364" i="8"/>
  <c r="G365" i="8"/>
  <c r="G366" i="8"/>
  <c r="G367" i="8"/>
  <c r="G368" i="8"/>
  <c r="G358" i="8"/>
  <c r="G359" i="8"/>
  <c r="G360" i="8"/>
  <c r="G362" i="8"/>
  <c r="G352" i="8"/>
  <c r="G354" i="8"/>
  <c r="G355" i="8"/>
  <c r="G356" i="8"/>
  <c r="G346" i="8"/>
  <c r="G347" i="8"/>
  <c r="G348" i="8"/>
  <c r="G350" i="8"/>
  <c r="G342" i="8"/>
  <c r="G343" i="8"/>
  <c r="G344" i="8"/>
  <c r="G336" i="8"/>
  <c r="G337" i="8"/>
  <c r="G338" i="8"/>
  <c r="G340" i="8"/>
  <c r="G332" i="8"/>
  <c r="G333" i="8"/>
  <c r="G334" i="8"/>
  <c r="G324" i="8"/>
  <c r="G326" i="8"/>
  <c r="G327" i="8"/>
  <c r="G328" i="8"/>
  <c r="G329" i="8"/>
  <c r="G330" i="8"/>
  <c r="G317" i="8"/>
  <c r="G318" i="8"/>
  <c r="G319" i="8"/>
  <c r="G320" i="8"/>
  <c r="G321" i="8"/>
  <c r="G322" i="8"/>
  <c r="G312" i="8"/>
  <c r="G313" i="8"/>
  <c r="G314" i="8"/>
  <c r="G307" i="8"/>
  <c r="G308" i="8"/>
  <c r="G309" i="8"/>
  <c r="G310" i="8"/>
  <c r="G304" i="8"/>
  <c r="H303" i="8" s="1"/>
  <c r="E9" i="4" s="1"/>
  <c r="G298" i="8"/>
  <c r="G300" i="8"/>
  <c r="G301" i="8"/>
  <c r="G302" i="8"/>
  <c r="G288" i="8"/>
  <c r="G290" i="8"/>
  <c r="G292" i="8"/>
  <c r="G293" i="8"/>
  <c r="G294" i="8"/>
  <c r="G296" i="8"/>
  <c r="G284" i="8"/>
  <c r="G285" i="8"/>
  <c r="G286" i="8"/>
  <c r="G269" i="8"/>
  <c r="G270" i="8"/>
  <c r="G271" i="8"/>
  <c r="G272" i="8"/>
  <c r="G273" i="8"/>
  <c r="G274" i="8"/>
  <c r="G275" i="8"/>
  <c r="G276" i="8"/>
  <c r="G277" i="8"/>
  <c r="G278" i="8"/>
  <c r="G262" i="8"/>
  <c r="G263" i="8"/>
  <c r="G264" i="8"/>
  <c r="G265" i="8"/>
  <c r="G266" i="8"/>
  <c r="G253" i="8"/>
  <c r="G255" i="8"/>
  <c r="G256" i="8"/>
  <c r="G257" i="8"/>
  <c r="G251" i="8"/>
  <c r="H250" i="8" s="1"/>
  <c r="E149" i="4" s="1"/>
  <c r="G245" i="8"/>
  <c r="G246" i="8"/>
  <c r="G247" i="8"/>
  <c r="G248" i="8"/>
  <c r="G249" i="8"/>
  <c r="G235" i="8"/>
  <c r="G237" i="8"/>
  <c r="G238" i="8"/>
  <c r="G240" i="8"/>
  <c r="G241" i="8"/>
  <c r="G242" i="8"/>
  <c r="G243" i="8"/>
  <c r="G231" i="8"/>
  <c r="G232" i="8"/>
  <c r="G233" i="8"/>
  <c r="G217" i="8"/>
  <c r="G219" i="8"/>
  <c r="G220" i="8"/>
  <c r="G221" i="8"/>
  <c r="G223" i="8"/>
  <c r="G224" i="8"/>
  <c r="G225" i="8"/>
  <c r="G226" i="8"/>
  <c r="G227" i="8"/>
  <c r="G228" i="8"/>
  <c r="G213" i="8"/>
  <c r="G214" i="8"/>
  <c r="G208" i="8"/>
  <c r="G209" i="8"/>
  <c r="G210" i="8"/>
  <c r="G211" i="8"/>
  <c r="G200" i="8"/>
  <c r="G201" i="8"/>
  <c r="G202" i="8"/>
  <c r="G203" i="8"/>
  <c r="G204" i="8"/>
  <c r="G205" i="8"/>
  <c r="G194" i="8"/>
  <c r="G195" i="8"/>
  <c r="G196" i="8"/>
  <c r="G197" i="8"/>
  <c r="G180" i="8"/>
  <c r="G181" i="8"/>
  <c r="G182" i="8"/>
  <c r="G183" i="8"/>
  <c r="G186" i="8"/>
  <c r="G187" i="8"/>
  <c r="G188" i="8"/>
  <c r="G190" i="8"/>
  <c r="G191" i="8"/>
  <c r="G192" i="8"/>
  <c r="G172" i="8"/>
  <c r="G173" i="8"/>
  <c r="G174" i="8"/>
  <c r="G175" i="8"/>
  <c r="G176" i="8"/>
  <c r="G177" i="8"/>
  <c r="G178" i="8"/>
  <c r="G162" i="8"/>
  <c r="G164" i="8"/>
  <c r="G165" i="8"/>
  <c r="G166" i="8"/>
  <c r="G158" i="8"/>
  <c r="G159" i="8"/>
  <c r="G160" i="8"/>
  <c r="G150" i="8"/>
  <c r="G151" i="8"/>
  <c r="G152" i="8"/>
  <c r="G153" i="8"/>
  <c r="G154" i="8"/>
  <c r="G155" i="8"/>
  <c r="G156" i="8"/>
  <c r="G143" i="8"/>
  <c r="G144" i="8"/>
  <c r="G145" i="8"/>
  <c r="G146" i="8"/>
  <c r="G139" i="8"/>
  <c r="G140" i="8"/>
  <c r="G141" i="8"/>
  <c r="G135" i="8"/>
  <c r="G136" i="8"/>
  <c r="G131" i="8"/>
  <c r="G132" i="8"/>
  <c r="G128" i="8"/>
  <c r="G129" i="8"/>
  <c r="G125" i="8"/>
  <c r="G117" i="8"/>
  <c r="G118" i="8"/>
  <c r="G119" i="8"/>
  <c r="G120" i="8"/>
  <c r="G121" i="8"/>
  <c r="G126" i="8"/>
  <c r="G122" i="8"/>
  <c r="G123" i="8"/>
  <c r="G112" i="8"/>
  <c r="H111" i="8" s="1"/>
  <c r="E119" i="4" s="1"/>
  <c r="G107" i="8"/>
  <c r="G108" i="8"/>
  <c r="G109" i="8"/>
  <c r="G100" i="8"/>
  <c r="G101" i="8"/>
  <c r="G102" i="8"/>
  <c r="G103" i="8"/>
  <c r="G104" i="8"/>
  <c r="G105" i="8"/>
  <c r="G94" i="8"/>
  <c r="G95" i="8"/>
  <c r="G96" i="8"/>
  <c r="G97" i="8"/>
  <c r="G98" i="8"/>
  <c r="G86" i="8"/>
  <c r="G87" i="8"/>
  <c r="G88" i="8"/>
  <c r="G89" i="8"/>
  <c r="G90" i="8"/>
  <c r="G75" i="8"/>
  <c r="G77" i="8"/>
  <c r="G78" i="8"/>
  <c r="G79" i="8"/>
  <c r="G80" i="8"/>
  <c r="G82" i="8"/>
  <c r="G83" i="8"/>
  <c r="G84" i="8"/>
  <c r="G53" i="8"/>
  <c r="G54" i="8"/>
  <c r="G55" i="8"/>
  <c r="G56" i="8"/>
  <c r="G57" i="8"/>
  <c r="G58" i="8"/>
  <c r="G59" i="8"/>
  <c r="G60" i="8"/>
  <c r="G69" i="8"/>
  <c r="G61" i="8"/>
  <c r="G62" i="8"/>
  <c r="G63" i="8"/>
  <c r="G64" i="8"/>
  <c r="G65" i="8"/>
  <c r="G66" i="8"/>
  <c r="G67" i="8"/>
  <c r="G68" i="8"/>
  <c r="G70" i="8"/>
  <c r="G39" i="8"/>
  <c r="G41" i="8"/>
  <c r="G42" i="8"/>
  <c r="G43" i="8"/>
  <c r="G44" i="8"/>
  <c r="G45" i="8"/>
  <c r="G46" i="8"/>
  <c r="G47" i="8"/>
  <c r="G48" i="8"/>
  <c r="G49" i="8"/>
  <c r="G50" i="8"/>
  <c r="G34" i="8"/>
  <c r="H33" i="8" s="1"/>
  <c r="E106" i="4" s="1"/>
  <c r="G36" i="8"/>
  <c r="H35" i="8" s="1"/>
  <c r="E107" i="4" s="1"/>
  <c r="H67" i="10" s="1"/>
  <c r="G31" i="8"/>
  <c r="G32" i="8"/>
  <c r="G29" i="8"/>
  <c r="H28" i="8" s="1"/>
  <c r="E104" i="4" s="1"/>
  <c r="G23" i="8"/>
  <c r="G24" i="8"/>
  <c r="G25" i="8"/>
  <c r="G26" i="8"/>
  <c r="G27" i="8"/>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2" i="7"/>
  <c r="E11" i="7"/>
  <c r="E10" i="7"/>
  <c r="E9" i="7"/>
  <c r="E8" i="7"/>
  <c r="E7" i="7"/>
  <c r="E6" i="7"/>
  <c r="E5" i="7"/>
  <c r="E4" i="7"/>
  <c r="E3" i="7"/>
  <c r="E2" i="7"/>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2" i="1"/>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H234" i="8" l="1"/>
  <c r="I99" i="10"/>
  <c r="I123" i="10"/>
  <c r="J82" i="10"/>
  <c r="Y61" i="10"/>
  <c r="I47" i="10"/>
  <c r="J68" i="10"/>
  <c r="J66" i="10"/>
  <c r="I101" i="10"/>
  <c r="H46" i="10"/>
  <c r="H61" i="10"/>
  <c r="H121" i="10"/>
  <c r="H144" i="10"/>
  <c r="H24" i="10"/>
  <c r="L46" i="10"/>
  <c r="R61" i="10"/>
  <c r="K61" i="10"/>
  <c r="M76" i="10"/>
  <c r="U61" i="10"/>
  <c r="H16" i="10"/>
  <c r="H70" i="10"/>
  <c r="K44" i="10"/>
  <c r="I86" i="10"/>
  <c r="K16" i="10"/>
  <c r="I60" i="10"/>
  <c r="H73" i="10"/>
  <c r="H134" i="10"/>
  <c r="H133" i="10"/>
  <c r="H72" i="10"/>
  <c r="H26" i="10"/>
  <c r="H110" i="10"/>
  <c r="I124" i="10"/>
  <c r="H141" i="10"/>
  <c r="H142" i="10"/>
  <c r="H95" i="10"/>
  <c r="H126" i="10"/>
  <c r="J92" i="10"/>
  <c r="H124" i="10"/>
  <c r="H94" i="10"/>
  <c r="I109" i="10"/>
  <c r="J77" i="10"/>
  <c r="H109" i="10"/>
  <c r="H119" i="10"/>
  <c r="F119" i="10" s="1"/>
  <c r="I118" i="10"/>
  <c r="H74" i="10"/>
  <c r="I92" i="10"/>
  <c r="J117" i="10"/>
  <c r="F108" i="10"/>
  <c r="C108" i="10"/>
  <c r="H727" i="8"/>
  <c r="E98" i="4" s="1"/>
  <c r="H721" i="8"/>
  <c r="E97" i="4" s="1"/>
  <c r="H707" i="8"/>
  <c r="E91" i="4" s="1"/>
  <c r="I20" i="10" s="1"/>
  <c r="H710" i="8"/>
  <c r="E92" i="4" s="1"/>
  <c r="H704" i="8"/>
  <c r="E90" i="4" s="1"/>
  <c r="H20" i="10" s="1"/>
  <c r="H694" i="8"/>
  <c r="E86" i="4" s="1"/>
  <c r="H691" i="8"/>
  <c r="E85" i="4" s="1"/>
  <c r="H679" i="8"/>
  <c r="E82" i="4" s="1"/>
  <c r="H671" i="8"/>
  <c r="E80" i="4" s="1"/>
  <c r="H596" i="8"/>
  <c r="E61" i="4" s="1"/>
  <c r="K67" i="10" s="1"/>
  <c r="H591" i="8"/>
  <c r="E59" i="4" s="1"/>
  <c r="H560" i="8"/>
  <c r="E55" i="4" s="1"/>
  <c r="H599" i="8"/>
  <c r="E62" i="4" s="1"/>
  <c r="H556" i="8"/>
  <c r="E54" i="4" s="1"/>
  <c r="H548" i="8"/>
  <c r="E53" i="4" s="1"/>
  <c r="I67" i="10" s="1"/>
  <c r="H565" i="8"/>
  <c r="E57" i="4" s="1"/>
  <c r="J67" i="10" s="1"/>
  <c r="H576" i="8"/>
  <c r="E58" i="4" s="1"/>
  <c r="H611" i="8"/>
  <c r="E65" i="4" s="1"/>
  <c r="H602" i="8"/>
  <c r="E63" i="4" s="1"/>
  <c r="H516" i="8"/>
  <c r="E49" i="4" s="1"/>
  <c r="I7" i="10" s="1"/>
  <c r="H498" i="8"/>
  <c r="E45" i="4" s="1"/>
  <c r="K91" i="10" s="1"/>
  <c r="H495" i="8"/>
  <c r="E44" i="4" s="1"/>
  <c r="H485" i="8"/>
  <c r="E42" i="4" s="1"/>
  <c r="L82" i="10" s="1"/>
  <c r="H461" i="8"/>
  <c r="H451" i="8"/>
  <c r="E33" i="4" s="1"/>
  <c r="I82" i="10" s="1"/>
  <c r="H430" i="8"/>
  <c r="E32" i="4" s="1"/>
  <c r="H403" i="8"/>
  <c r="E28" i="4" s="1"/>
  <c r="H395" i="8"/>
  <c r="E26" i="4" s="1"/>
  <c r="H63" i="10" s="1"/>
  <c r="H383" i="8"/>
  <c r="E24" i="4" s="1"/>
  <c r="H372" i="8"/>
  <c r="E23" i="4" s="1"/>
  <c r="H91" i="10" s="1"/>
  <c r="H351" i="8"/>
  <c r="E19" i="4" s="1"/>
  <c r="H335" i="8"/>
  <c r="E16" i="4" s="1"/>
  <c r="H282" i="8"/>
  <c r="E6" i="4" s="1"/>
  <c r="H267" i="8"/>
  <c r="E4" i="4" s="1"/>
  <c r="H261" i="8"/>
  <c r="E3" i="4" s="1"/>
  <c r="T61" i="10" s="1"/>
  <c r="H252" i="8"/>
  <c r="E150" i="4" s="1"/>
  <c r="H216" i="8"/>
  <c r="E144" i="4" s="1"/>
  <c r="E147" i="4"/>
  <c r="H198" i="8"/>
  <c r="E139" i="4" s="1"/>
  <c r="H157" i="8"/>
  <c r="E131" i="4" s="1"/>
  <c r="H185" i="8"/>
  <c r="E137" i="4" s="1"/>
  <c r="H138" i="8"/>
  <c r="E127" i="4" s="1"/>
  <c r="H134" i="8"/>
  <c r="E126" i="4" s="1"/>
  <c r="H116" i="8"/>
  <c r="E121" i="4" s="1"/>
  <c r="H124" i="8"/>
  <c r="E122" i="4" s="1"/>
  <c r="H51" i="8"/>
  <c r="E110" i="4" s="1"/>
  <c r="I45" i="10" s="1"/>
  <c r="H74" i="8"/>
  <c r="E112" i="4" s="1"/>
  <c r="H127" i="8"/>
  <c r="E123" i="4" s="1"/>
  <c r="H30" i="8"/>
  <c r="E105" i="4" s="1"/>
  <c r="H118" i="10" s="1"/>
  <c r="H357" i="8"/>
  <c r="E20" i="4" s="1"/>
  <c r="S44" i="10" s="1"/>
  <c r="H171" i="8"/>
  <c r="E134" i="4" s="1"/>
  <c r="N61" i="10" s="1"/>
  <c r="H179" i="8"/>
  <c r="E135" i="4" s="1"/>
  <c r="H22" i="8"/>
  <c r="E103" i="4" s="1"/>
  <c r="H206" i="8"/>
  <c r="E140" i="4" s="1"/>
  <c r="H230" i="8"/>
  <c r="E146" i="4" s="1"/>
  <c r="H306" i="8"/>
  <c r="E10" i="4" s="1"/>
  <c r="H341" i="8"/>
  <c r="E17" i="4" s="1"/>
  <c r="H297" i="8"/>
  <c r="E8" i="4" s="1"/>
  <c r="J44" i="10" s="1"/>
  <c r="H316" i="8"/>
  <c r="E13" i="4" s="1"/>
  <c r="E100" i="4"/>
  <c r="H18" i="10" s="1"/>
  <c r="H92" i="8"/>
  <c r="E115" i="4" s="1"/>
  <c r="H142" i="8"/>
  <c r="E128" i="4" s="1"/>
  <c r="H161" i="8"/>
  <c r="E132" i="4" s="1"/>
  <c r="H212" i="8"/>
  <c r="E142" i="4" s="1"/>
  <c r="L43" i="10" s="1"/>
  <c r="H287" i="8"/>
  <c r="E7" i="4" s="1"/>
  <c r="H311" i="8"/>
  <c r="E11" i="4" s="1"/>
  <c r="M44" i="10" s="1"/>
  <c r="H363" i="8"/>
  <c r="E21" i="4" s="1"/>
  <c r="M83" i="10" s="1"/>
  <c r="H623" i="8"/>
  <c r="E69" i="4" s="1"/>
  <c r="H640" i="8"/>
  <c r="E71" i="4" s="1"/>
  <c r="H650" i="8"/>
  <c r="E74" i="4" s="1"/>
  <c r="H688" i="8"/>
  <c r="H714" i="8"/>
  <c r="E93" i="4" s="1"/>
  <c r="H99" i="8"/>
  <c r="E116" i="4" s="1"/>
  <c r="H331" i="8"/>
  <c r="E15" i="4" s="1"/>
  <c r="H393" i="8"/>
  <c r="E25" i="4" s="1"/>
  <c r="H526" i="8"/>
  <c r="E50" i="4" s="1"/>
  <c r="H531" i="8"/>
  <c r="E51" i="4" s="1"/>
  <c r="AB61" i="10" s="1"/>
  <c r="H644" i="8"/>
  <c r="E73" i="4" s="1"/>
  <c r="H85" i="8"/>
  <c r="E113" i="4" s="1"/>
  <c r="H149" i="8"/>
  <c r="E130" i="4" s="1"/>
  <c r="H193" i="8"/>
  <c r="E138" i="4" s="1"/>
  <c r="I43" i="10" s="1"/>
  <c r="H244" i="8"/>
  <c r="E148" i="4" s="1"/>
  <c r="H38" i="8"/>
  <c r="E109" i="4" s="1"/>
  <c r="H45" i="10" s="1"/>
  <c r="H106" i="8"/>
  <c r="E117" i="4" s="1"/>
  <c r="L76" i="10" s="1"/>
  <c r="H130" i="8"/>
  <c r="E124" i="4" s="1"/>
  <c r="N76" i="10" s="1"/>
  <c r="H323" i="8"/>
  <c r="E14" i="4" s="1"/>
  <c r="H345" i="8"/>
  <c r="E18" i="4" s="1"/>
  <c r="H594" i="8"/>
  <c r="E60" i="4" s="1"/>
  <c r="H466" i="8"/>
  <c r="E39" i="4" s="1"/>
  <c r="H507" i="8"/>
  <c r="E48" i="4" s="1"/>
  <c r="H632" i="8"/>
  <c r="E70" i="4" s="1"/>
  <c r="H716" i="8"/>
  <c r="E94" i="4" s="1"/>
  <c r="L20" i="10" s="1"/>
  <c r="H8" i="10" l="1"/>
  <c r="J45" i="10"/>
  <c r="K79" i="10"/>
  <c r="Q44" i="10"/>
  <c r="J61" i="10"/>
  <c r="I76" i="10"/>
  <c r="H60" i="10"/>
  <c r="F60" i="10" s="1"/>
  <c r="J15" i="10"/>
  <c r="L83" i="10"/>
  <c r="K59" i="10"/>
  <c r="W61" i="10"/>
  <c r="N44" i="10"/>
  <c r="I70" i="10"/>
  <c r="K46" i="10"/>
  <c r="Q61" i="10"/>
  <c r="H76" i="10"/>
  <c r="I61" i="10"/>
  <c r="H48" i="10"/>
  <c r="H9" i="10"/>
  <c r="H83" i="10"/>
  <c r="J46" i="10"/>
  <c r="P61" i="10"/>
  <c r="J43" i="10"/>
  <c r="M59" i="10"/>
  <c r="K71" i="10"/>
  <c r="R44" i="10"/>
  <c r="F121" i="10"/>
  <c r="C121" i="10"/>
  <c r="L61" i="10"/>
  <c r="I83" i="10"/>
  <c r="H103" i="10"/>
  <c r="H123" i="10"/>
  <c r="H82" i="10"/>
  <c r="H92" i="10"/>
  <c r="H99" i="10"/>
  <c r="H93" i="10"/>
  <c r="J91" i="10"/>
  <c r="I58" i="10"/>
  <c r="H47" i="10"/>
  <c r="X61" i="10"/>
  <c r="H85" i="10"/>
  <c r="K45" i="10"/>
  <c r="J70" i="10"/>
  <c r="H15" i="10"/>
  <c r="O43" i="10"/>
  <c r="L49" i="10"/>
  <c r="O44" i="10"/>
  <c r="K70" i="10"/>
  <c r="I15" i="10"/>
  <c r="J83" i="10"/>
  <c r="H71" i="10"/>
  <c r="H57" i="10"/>
  <c r="M61" i="10"/>
  <c r="H59" i="10"/>
  <c r="H58" i="10"/>
  <c r="H23" i="10"/>
  <c r="H131" i="10"/>
  <c r="H27" i="10"/>
  <c r="H77" i="10"/>
  <c r="H104" i="10"/>
  <c r="I55" i="10"/>
  <c r="I106" i="10"/>
  <c r="K76" i="10"/>
  <c r="H51" i="10"/>
  <c r="J53" i="10"/>
  <c r="I117" i="10"/>
  <c r="I54" i="10"/>
  <c r="I52" i="10"/>
  <c r="J76" i="10"/>
  <c r="I53" i="10"/>
  <c r="I19" i="10"/>
  <c r="J79" i="10"/>
  <c r="L59" i="10"/>
  <c r="P44" i="10"/>
  <c r="H55" i="10"/>
  <c r="H106" i="10"/>
  <c r="H52" i="10"/>
  <c r="H10" i="10"/>
  <c r="H54" i="10"/>
  <c r="H53" i="10"/>
  <c r="H19" i="10"/>
  <c r="H117" i="10"/>
  <c r="I6" i="10"/>
  <c r="I5" i="10"/>
  <c r="H43" i="10"/>
  <c r="H49" i="10"/>
  <c r="I48" i="10"/>
  <c r="H44" i="10"/>
  <c r="H98" i="10"/>
  <c r="H68" i="10"/>
  <c r="I91" i="10"/>
  <c r="H66" i="10"/>
  <c r="F24" i="10"/>
  <c r="C24" i="10"/>
  <c r="J58" i="10"/>
  <c r="H7" i="10"/>
  <c r="I85" i="10"/>
  <c r="L45" i="10"/>
  <c r="J47" i="10"/>
  <c r="Z61" i="10"/>
  <c r="I59" i="10"/>
  <c r="K83" i="10"/>
  <c r="I71" i="10"/>
  <c r="AA61" i="10"/>
  <c r="K58" i="10"/>
  <c r="V61" i="10"/>
  <c r="L44" i="10"/>
  <c r="H84" i="10"/>
  <c r="O61" i="10"/>
  <c r="I46" i="10"/>
  <c r="H5" i="10"/>
  <c r="H6" i="10"/>
  <c r="J71" i="10"/>
  <c r="J59" i="10"/>
  <c r="M46" i="10"/>
  <c r="S61" i="10"/>
  <c r="I79" i="10"/>
  <c r="H80" i="10"/>
  <c r="H64" i="10"/>
  <c r="F63" i="10"/>
  <c r="C63" i="10"/>
  <c r="J6" i="10"/>
  <c r="E37" i="4"/>
  <c r="F70" i="10"/>
  <c r="F144" i="10"/>
  <c r="E143" i="10" s="1"/>
  <c r="E29" i="11" s="1"/>
  <c r="C144" i="10"/>
  <c r="F91" i="10"/>
  <c r="N43" i="10"/>
  <c r="K49" i="10"/>
  <c r="I98" i="10"/>
  <c r="I44" i="10"/>
  <c r="H79" i="10"/>
  <c r="M43" i="10"/>
  <c r="J49" i="10"/>
  <c r="I49" i="10"/>
  <c r="K43" i="10"/>
  <c r="I51" i="10"/>
  <c r="H62" i="10"/>
  <c r="H100" i="10"/>
  <c r="H130" i="10"/>
  <c r="H129" i="10"/>
  <c r="F18" i="10"/>
  <c r="C18" i="10"/>
  <c r="I23" i="10"/>
  <c r="L77" i="10"/>
  <c r="J107" i="10"/>
  <c r="K77" i="10"/>
  <c r="I107" i="10"/>
  <c r="M49" i="10"/>
  <c r="K20" i="10"/>
  <c r="H107" i="10"/>
  <c r="J20" i="10"/>
  <c r="K69" i="10"/>
  <c r="C60" i="10"/>
  <c r="J69" i="10"/>
  <c r="K74" i="10"/>
  <c r="H75" i="10"/>
  <c r="H38" i="10"/>
  <c r="J74" i="10"/>
  <c r="J16" i="10"/>
  <c r="I69" i="10"/>
  <c r="H86" i="10"/>
  <c r="I93" i="10"/>
  <c r="H125" i="10"/>
  <c r="C133" i="10"/>
  <c r="F133" i="10"/>
  <c r="F110" i="10"/>
  <c r="C110" i="10"/>
  <c r="C134" i="10"/>
  <c r="F134" i="10"/>
  <c r="C141" i="10"/>
  <c r="C72" i="10"/>
  <c r="F72" i="10"/>
  <c r="C142" i="10"/>
  <c r="F26" i="10"/>
  <c r="C26" i="10"/>
  <c r="C73" i="10"/>
  <c r="F73" i="10"/>
  <c r="H139" i="10"/>
  <c r="I130" i="10"/>
  <c r="H115" i="10"/>
  <c r="I129" i="10"/>
  <c r="J123" i="10"/>
  <c r="F124" i="10"/>
  <c r="C124" i="10"/>
  <c r="F126" i="10"/>
  <c r="C126" i="10"/>
  <c r="C94" i="10"/>
  <c r="F94" i="10"/>
  <c r="F95" i="10"/>
  <c r="C95" i="10"/>
  <c r="C118" i="10"/>
  <c r="F118" i="10"/>
  <c r="C119" i="10"/>
  <c r="C109" i="10"/>
  <c r="F109" i="10"/>
  <c r="C117" i="10"/>
  <c r="F117" i="10"/>
  <c r="F92" i="10"/>
  <c r="C92" i="10"/>
  <c r="L12" i="10"/>
  <c r="I35" i="10"/>
  <c r="I37" i="10"/>
  <c r="L34" i="10"/>
  <c r="I102" i="10"/>
  <c r="J103" i="10"/>
  <c r="K34" i="10"/>
  <c r="J80" i="10"/>
  <c r="H37" i="10"/>
  <c r="H35" i="10"/>
  <c r="K12" i="10"/>
  <c r="J12" i="10"/>
  <c r="J36" i="10"/>
  <c r="J34" i="10"/>
  <c r="I34" i="10"/>
  <c r="I36" i="10"/>
  <c r="I12" i="10"/>
  <c r="J19" i="10"/>
  <c r="H36" i="10"/>
  <c r="I80" i="10"/>
  <c r="H12" i="10"/>
  <c r="H34" i="10"/>
  <c r="H102" i="10"/>
  <c r="I103" i="10"/>
  <c r="M68" i="10"/>
  <c r="M66" i="10"/>
  <c r="L62" i="10"/>
  <c r="L68" i="10"/>
  <c r="L66" i="10"/>
  <c r="I77" i="10"/>
  <c r="K68" i="10"/>
  <c r="K66" i="10"/>
  <c r="K62" i="10"/>
  <c r="L47" i="10"/>
  <c r="J85" i="10"/>
  <c r="M58" i="10"/>
  <c r="AD61" i="10"/>
  <c r="L58" i="10"/>
  <c r="J62" i="10"/>
  <c r="K47" i="10"/>
  <c r="AC61" i="10"/>
  <c r="C67" i="10"/>
  <c r="F67" i="10"/>
  <c r="C91" i="10" l="1"/>
  <c r="C70" i="10"/>
  <c r="F83" i="10"/>
  <c r="F46" i="10"/>
  <c r="C83" i="10"/>
  <c r="F45" i="10"/>
  <c r="F6" i="10"/>
  <c r="C6" i="10"/>
  <c r="F84" i="10"/>
  <c r="C84" i="10"/>
  <c r="C7" i="10"/>
  <c r="F7" i="10"/>
  <c r="C10" i="10"/>
  <c r="F10" i="10"/>
  <c r="F27" i="10"/>
  <c r="C27" i="10"/>
  <c r="F59" i="10"/>
  <c r="C59" i="10"/>
  <c r="C48" i="10"/>
  <c r="F48" i="10"/>
  <c r="I66" i="10"/>
  <c r="F66" i="10" s="1"/>
  <c r="I62" i="10"/>
  <c r="C62" i="10" s="1"/>
  <c r="H101" i="10"/>
  <c r="I68" i="10"/>
  <c r="F68" i="10" s="1"/>
  <c r="F64" i="10"/>
  <c r="C64" i="10"/>
  <c r="F5" i="10"/>
  <c r="C5" i="10"/>
  <c r="F52" i="10"/>
  <c r="C52" i="10"/>
  <c r="F131" i="10"/>
  <c r="C131" i="10"/>
  <c r="F82" i="10"/>
  <c r="C82" i="10"/>
  <c r="C46" i="10"/>
  <c r="C53" i="10"/>
  <c r="F53" i="10"/>
  <c r="F106" i="10"/>
  <c r="C106" i="10"/>
  <c r="C104" i="10"/>
  <c r="F104" i="10"/>
  <c r="F57" i="10"/>
  <c r="C57" i="10"/>
  <c r="F15" i="10"/>
  <c r="C15" i="10"/>
  <c r="F76" i="10"/>
  <c r="C76" i="10"/>
  <c r="C45" i="10"/>
  <c r="F54" i="10"/>
  <c r="C54" i="10"/>
  <c r="F55" i="10"/>
  <c r="C55" i="10"/>
  <c r="F71" i="10"/>
  <c r="C71" i="10"/>
  <c r="F99" i="10"/>
  <c r="C99" i="10"/>
  <c r="F9" i="10"/>
  <c r="C9" i="10"/>
  <c r="C8" i="10"/>
  <c r="F8" i="10"/>
  <c r="F79" i="10"/>
  <c r="C79" i="10"/>
  <c r="F44" i="10"/>
  <c r="C44" i="10"/>
  <c r="F98" i="10"/>
  <c r="C98" i="10"/>
  <c r="C43" i="10"/>
  <c r="F43" i="10"/>
  <c r="F61" i="10"/>
  <c r="C100" i="10"/>
  <c r="F100" i="10"/>
  <c r="C51" i="10"/>
  <c r="F51" i="10"/>
  <c r="E116" i="10"/>
  <c r="E22" i="11" s="1"/>
  <c r="E140" i="10"/>
  <c r="E28" i="11" s="1"/>
  <c r="E132" i="10"/>
  <c r="E25" i="11" s="1"/>
  <c r="F23" i="10"/>
  <c r="C23" i="10"/>
  <c r="F20" i="10"/>
  <c r="F107" i="10"/>
  <c r="C107" i="10"/>
  <c r="F49" i="10"/>
  <c r="C49" i="10"/>
  <c r="C20" i="10"/>
  <c r="F74" i="10"/>
  <c r="F38" i="10"/>
  <c r="C38" i="10"/>
  <c r="C75" i="10"/>
  <c r="F75" i="10"/>
  <c r="C74" i="10"/>
  <c r="F86" i="10"/>
  <c r="C86" i="10"/>
  <c r="F69" i="10"/>
  <c r="C69" i="10"/>
  <c r="C16" i="10"/>
  <c r="F16" i="10"/>
  <c r="F125" i="10"/>
  <c r="C125" i="10"/>
  <c r="F93" i="10"/>
  <c r="E90" i="10" s="1"/>
  <c r="E17" i="11" s="1"/>
  <c r="C93" i="10"/>
  <c r="F129" i="10"/>
  <c r="C129" i="10"/>
  <c r="C115" i="10"/>
  <c r="F115" i="10"/>
  <c r="E114" i="10" s="1"/>
  <c r="E21" i="11" s="1"/>
  <c r="C130" i="10"/>
  <c r="F130" i="10"/>
  <c r="F123" i="10"/>
  <c r="C123" i="10"/>
  <c r="C139" i="10"/>
  <c r="E138" i="10"/>
  <c r="E27" i="11" s="1"/>
  <c r="F37" i="10"/>
  <c r="C37" i="10"/>
  <c r="C35" i="10"/>
  <c r="F35" i="10"/>
  <c r="F19" i="10"/>
  <c r="E17" i="10" s="1"/>
  <c r="E5" i="11" s="1"/>
  <c r="C19" i="10"/>
  <c r="F12" i="10"/>
  <c r="C12" i="10"/>
  <c r="F36" i="10"/>
  <c r="C36" i="10"/>
  <c r="F34" i="10"/>
  <c r="C34" i="10"/>
  <c r="F80" i="10"/>
  <c r="C80" i="10"/>
  <c r="F103" i="10"/>
  <c r="C103" i="10"/>
  <c r="F102" i="10"/>
  <c r="C102" i="10"/>
  <c r="C61" i="10"/>
  <c r="F77" i="10"/>
  <c r="C77" i="10"/>
  <c r="F85" i="10"/>
  <c r="C85" i="10"/>
  <c r="C47" i="10"/>
  <c r="F47" i="10"/>
  <c r="C58" i="10"/>
  <c r="F58" i="10"/>
  <c r="E105" i="10" l="1"/>
  <c r="E19" i="11" s="1"/>
  <c r="C68" i="10"/>
  <c r="F62" i="10"/>
  <c r="E56" i="10" s="1"/>
  <c r="E12" i="11" s="1"/>
  <c r="C66" i="10"/>
  <c r="E22" i="10"/>
  <c r="E6" i="11" s="1"/>
  <c r="E50" i="10"/>
  <c r="E11" i="11" s="1"/>
  <c r="E4" i="10"/>
  <c r="E3" i="11" s="1"/>
  <c r="F101" i="10"/>
  <c r="C101" i="10"/>
  <c r="E78" i="10"/>
  <c r="E14" i="11" s="1"/>
  <c r="E11" i="10"/>
  <c r="E4" i="11" s="1"/>
  <c r="E96" i="10"/>
  <c r="E18" i="11" s="1"/>
  <c r="F26" i="11"/>
  <c r="E128" i="10"/>
  <c r="E24" i="11" s="1"/>
  <c r="E122" i="10"/>
  <c r="E23" i="11" s="1"/>
  <c r="E42" i="10"/>
  <c r="E10" i="11" s="1"/>
  <c r="E81" i="10"/>
  <c r="E15" i="11" s="1"/>
  <c r="E65" i="10"/>
  <c r="E13" i="11" s="1"/>
  <c r="E33" i="10"/>
  <c r="E8" i="11" s="1"/>
  <c r="F16" i="11" l="1"/>
  <c r="F20" i="11"/>
  <c r="F9" i="11"/>
  <c r="D2" i="10"/>
  <c r="F2" i="11"/>
</calcChain>
</file>

<file path=xl/sharedStrings.xml><?xml version="1.0" encoding="utf-8"?>
<sst xmlns="http://schemas.openxmlformats.org/spreadsheetml/2006/main" count="2479" uniqueCount="1335">
  <si>
    <t>Function</t>
  </si>
  <si>
    <t>Category</t>
  </si>
  <si>
    <t>Subcategory</t>
  </si>
  <si>
    <r>
      <t>ID.AM-1:</t>
    </r>
    <r>
      <rPr>
        <sz val="10"/>
        <color rgb="FF000000"/>
        <rFont val="Times New Roman"/>
        <family val="1"/>
      </rPr>
      <t xml:space="preserve"> Physical devices and systems within the organization are inventoried</t>
    </r>
  </si>
  <si>
    <r>
      <t>ID.AM-2:</t>
    </r>
    <r>
      <rPr>
        <sz val="10"/>
        <color rgb="FF000000"/>
        <rFont val="Times New Roman"/>
        <family val="1"/>
      </rPr>
      <t xml:space="preserve"> Software platforms and applications within the organization are inventoried</t>
    </r>
  </si>
  <si>
    <r>
      <t xml:space="preserve">ID.AM-3: </t>
    </r>
    <r>
      <rPr>
        <sz val="10"/>
        <color rgb="FF000000"/>
        <rFont val="Times New Roman"/>
        <family val="1"/>
      </rPr>
      <t>Organizational communication and data flows are mapped</t>
    </r>
  </si>
  <si>
    <r>
      <t>ID.AM-4:</t>
    </r>
    <r>
      <rPr>
        <sz val="10"/>
        <color rgb="FF000000"/>
        <rFont val="Times New Roman"/>
        <family val="1"/>
      </rPr>
      <t xml:space="preserve"> External information systems are catalogued</t>
    </r>
  </si>
  <si>
    <r>
      <t>ID.AM-5:</t>
    </r>
    <r>
      <rPr>
        <sz val="10"/>
        <color rgb="FF000000"/>
        <rFont val="Times New Roman"/>
        <family val="1"/>
      </rPr>
      <t xml:space="preserve"> Resources (e.g., hardware, devices, data, time, personnel, and software) are prioritized based on their classification, criticality, and business value </t>
    </r>
  </si>
  <si>
    <r>
      <t xml:space="preserve">ID.AM-6: </t>
    </r>
    <r>
      <rPr>
        <sz val="10"/>
        <color rgb="FF000000"/>
        <rFont val="Times New Roman"/>
        <family val="1"/>
      </rPr>
      <t>Cybersecurity roles and responsibilities for the entire workforce and third-party stakeholders (e.g., suppliers, customers, partners) are established</t>
    </r>
  </si>
  <si>
    <r>
      <t xml:space="preserve">Business Environment (ID.BE): </t>
    </r>
    <r>
      <rPr>
        <sz val="10"/>
        <color theme="1"/>
        <rFont val="Times New Roman"/>
        <family val="1"/>
      </rPr>
      <t>The organization’s mission, objectives, stakeholders, and activities are understood and prioritized; this information is used to inform cybersecurity roles, responsibilities, and risk management decisions.</t>
    </r>
  </si>
  <si>
    <r>
      <t xml:space="preserve">ID.BE-1: </t>
    </r>
    <r>
      <rPr>
        <sz val="10"/>
        <color rgb="FF000000"/>
        <rFont val="Times New Roman"/>
        <family val="1"/>
      </rPr>
      <t>The organization’s role in the supply chain is identified and communicated</t>
    </r>
  </si>
  <si>
    <r>
      <t xml:space="preserve">ID.BE-2: </t>
    </r>
    <r>
      <rPr>
        <sz val="10"/>
        <color rgb="FF000000"/>
        <rFont val="Times New Roman"/>
        <family val="1"/>
      </rPr>
      <t>The organization’s place in critical infrastructure and its industry sector is identified and communicated</t>
    </r>
  </si>
  <si>
    <r>
      <t xml:space="preserve">ID.BE-3: </t>
    </r>
    <r>
      <rPr>
        <sz val="10"/>
        <color rgb="FF000000"/>
        <rFont val="Times New Roman"/>
        <family val="1"/>
      </rPr>
      <t>Priorities for organizational mission, objectives, and activities are established and communicated</t>
    </r>
  </si>
  <si>
    <r>
      <t>ID.BE-4:</t>
    </r>
    <r>
      <rPr>
        <sz val="10"/>
        <color rgb="FF000000"/>
        <rFont val="Times New Roman"/>
        <family val="1"/>
      </rPr>
      <t xml:space="preserve"> Dependencies and critical functions for delivery of critical services are established</t>
    </r>
  </si>
  <si>
    <r>
      <t>ID.BE-5:</t>
    </r>
    <r>
      <rPr>
        <sz val="10"/>
        <color rgb="FF000000"/>
        <rFont val="Times New Roman"/>
        <family val="1"/>
      </rPr>
      <t xml:space="preserve"> Resilience requirements to support delivery of critical services are established for all operating states (e.g. under duress/attack, during recovery, normal operations)</t>
    </r>
  </si>
  <si>
    <r>
      <t xml:space="preserve">Governance (ID.GV): </t>
    </r>
    <r>
      <rPr>
        <sz val="10"/>
        <color theme="1"/>
        <rFont val="Times New Roman"/>
        <family val="1"/>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</si>
  <si>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Times New Roman"/>
        <family val="1"/>
      </rPr>
      <t>Organizational cybersecurity policy is established and communicated</t>
    </r>
  </si>
  <si>
    <r>
      <t xml:space="preserve">ID.GV-2: </t>
    </r>
    <r>
      <rPr>
        <sz val="10"/>
        <color rgb="FF000000"/>
        <rFont val="Times New Roman"/>
        <family val="1"/>
      </rPr>
      <t>Cybersecurity roles and responsibilities are coordinated and aligned with internal roles and external partners</t>
    </r>
  </si>
  <si>
    <r>
      <t xml:space="preserve">ID.GV-3: </t>
    </r>
    <r>
      <rPr>
        <sz val="10"/>
        <color rgb="FF000000"/>
        <rFont val="Times New Roman"/>
        <family val="1"/>
      </rPr>
      <t>Legal and regulatory requirements regarding cybersecurity, including privacy and civil liberties obligations, are understood and managed</t>
    </r>
  </si>
  <si>
    <r>
      <t>ID.GV-4:</t>
    </r>
    <r>
      <rPr>
        <sz val="10"/>
        <color rgb="FF000000"/>
        <rFont val="Times New Roman"/>
        <family val="1"/>
      </rPr>
      <t xml:space="preserve"> Governance and risk management processes address cybersecurity risks</t>
    </r>
  </si>
  <si>
    <r>
      <t xml:space="preserve">Risk Assessment (ID.RA): </t>
    </r>
    <r>
      <rPr>
        <sz val="10"/>
        <color theme="1"/>
        <rFont val="Times New Roman"/>
        <family val="1"/>
      </rPr>
      <t>The organization understands the cybersecurity risk to organizational operations (including mission, functions, image, or reputation), organizational assets, and individuals.</t>
    </r>
  </si>
  <si>
    <r>
      <t xml:space="preserve">ID.RA-1: </t>
    </r>
    <r>
      <rPr>
        <sz val="10"/>
        <color rgb="FF000000"/>
        <rFont val="Times New Roman"/>
        <family val="1"/>
      </rPr>
      <t>Asset vulnerabilities are identified and documented</t>
    </r>
  </si>
  <si>
    <r>
      <t xml:space="preserve">ID.RA-2: </t>
    </r>
    <r>
      <rPr>
        <sz val="10"/>
        <color rgb="FF000000"/>
        <rFont val="Times New Roman"/>
        <family val="1"/>
      </rPr>
      <t>Cyber threat intelligence is received from information sharing forums and sources</t>
    </r>
  </si>
  <si>
    <r>
      <t xml:space="preserve">ID.RA-3: </t>
    </r>
    <r>
      <rPr>
        <sz val="10"/>
        <color rgb="FF000000"/>
        <rFont val="Times New Roman"/>
        <family val="1"/>
      </rPr>
      <t>Threats, both internal and external, are identified and documented</t>
    </r>
  </si>
  <si>
    <r>
      <t xml:space="preserve">ID.RA-4: </t>
    </r>
    <r>
      <rPr>
        <sz val="10"/>
        <color rgb="FF000000"/>
        <rFont val="Times New Roman"/>
        <family val="1"/>
      </rPr>
      <t>Potential business impacts and likelihoods are identified</t>
    </r>
  </si>
  <si>
    <r>
      <t>ID.RA-5:</t>
    </r>
    <r>
      <rPr>
        <sz val="10"/>
        <color rgb="FF000000"/>
        <rFont val="Times New Roman"/>
        <family val="1"/>
      </rPr>
      <t xml:space="preserve"> Threats, vulnerabilities, likelihoods, and impacts are used to determine risk</t>
    </r>
  </si>
  <si>
    <r>
      <t xml:space="preserve">ID.RA-6: </t>
    </r>
    <r>
      <rPr>
        <sz val="10"/>
        <color rgb="FF000000"/>
        <rFont val="Times New Roman"/>
        <family val="1"/>
      </rPr>
      <t>Risk responses are identified and prioritized</t>
    </r>
  </si>
  <si>
    <r>
      <t xml:space="preserve">Risk Management Strategy (ID.RM): </t>
    </r>
    <r>
      <rPr>
        <sz val="10"/>
        <color theme="1"/>
        <rFont val="Times New Roman"/>
        <family val="1"/>
      </rPr>
      <t>The organization’s priorities, constraints, risk tolerances, and assumptions are established and used to support operational risk decisions.</t>
    </r>
  </si>
  <si>
    <r>
      <t xml:space="preserve">ID.RM-1: </t>
    </r>
    <r>
      <rPr>
        <sz val="10"/>
        <color rgb="FF000000"/>
        <rFont val="Times New Roman"/>
        <family val="1"/>
      </rPr>
      <t>Risk management processes are established, managed, and agreed to by organizational stakeholders</t>
    </r>
  </si>
  <si>
    <r>
      <t xml:space="preserve">ID.RM-2: </t>
    </r>
    <r>
      <rPr>
        <sz val="10"/>
        <color rgb="FF000000"/>
        <rFont val="Times New Roman"/>
        <family val="1"/>
      </rPr>
      <t>Organizational risk tolerance is determined and clearly expressed</t>
    </r>
  </si>
  <si>
    <r>
      <t>ID.RM-3:</t>
    </r>
    <r>
      <rPr>
        <sz val="10"/>
        <color rgb="FF000000"/>
        <rFont val="Times New Roman"/>
        <family val="1"/>
      </rPr>
      <t xml:space="preserve"> The organization’s determination of risk tolerance is informed by its role in critical infrastructure and sector specific risk analysis</t>
    </r>
  </si>
  <si>
    <r>
      <t xml:space="preserve">ID.SC-1: </t>
    </r>
    <r>
      <rPr>
        <sz val="10"/>
        <color rgb="FF000000"/>
        <rFont val="Times New Roman"/>
        <family val="1"/>
      </rPr>
      <t>Cyber supply chain risk management processes are identified, established, assessed, managed, and agreed to by organizational stakeholders</t>
    </r>
  </si>
  <si>
    <r>
      <t xml:space="preserve">ID.SC-2: </t>
    </r>
    <r>
      <rPr>
        <sz val="10"/>
        <color rgb="FF000000"/>
        <rFont val="Times New Roman"/>
        <family val="1"/>
      </rPr>
      <t xml:space="preserve">Suppliers and third party partners of information systems, components, and services are identified, prioritized, and assessed using a cyber supply chain risk assessment process </t>
    </r>
  </si>
  <si>
    <r>
      <t xml:space="preserve">ID.SC-3: </t>
    </r>
    <r>
      <rPr>
        <sz val="10"/>
        <color rgb="FF000000"/>
        <rFont val="Times New Roman"/>
        <family val="1"/>
      </rPr>
      <t>Contracts with suppliers and third-party partners are used to implement appropriate measures designed to meet the objectives of an organization’s cybersecurity program and Cyber Supply Chain Risk Management Plan.</t>
    </r>
  </si>
  <si>
    <r>
      <t xml:space="preserve">ID.SC-4: </t>
    </r>
    <r>
      <rPr>
        <sz val="10"/>
        <color rgb="FF212121"/>
        <rFont val="Times New Roman"/>
        <family val="1"/>
      </rPr>
      <t>Suppliers and third-party partners are routinely assessed using audits, test results, or other forms of evaluations to confirm they are meeting their contractual obligations.</t>
    </r>
  </si>
  <si>
    <r>
      <t xml:space="preserve">ID.SC-5: </t>
    </r>
    <r>
      <rPr>
        <sz val="10"/>
        <color rgb="FF000000"/>
        <rFont val="Times New Roman"/>
        <family val="1"/>
      </rPr>
      <t>Response and recovery planning and testing are conducted with suppliers and third-party providers</t>
    </r>
  </si>
  <si>
    <t>PROTECT (PR)</t>
  </si>
  <si>
    <r>
      <t xml:space="preserve">Identity Management, Authentication and Access Control (PR.AC): </t>
    </r>
    <r>
      <rPr>
        <sz val="10"/>
        <color theme="1"/>
        <rFont val="Times New Roman"/>
        <family val="1"/>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</si>
  <si>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rgb="FF000000"/>
        <rFont val="Times New Roman"/>
        <family val="1"/>
      </rPr>
      <t>Identities and credentials are issued, managed, verified, revoked, and audited for authorized devices, users and processes</t>
    </r>
  </si>
  <si>
    <r>
      <t xml:space="preserve">PR.AC-2: </t>
    </r>
    <r>
      <rPr>
        <sz val="10"/>
        <color rgb="FF000000"/>
        <rFont val="Times New Roman"/>
        <family val="1"/>
      </rPr>
      <t>Physical access to assets is managed and protected</t>
    </r>
  </si>
  <si>
    <r>
      <t xml:space="preserve">PR.AC-3: </t>
    </r>
    <r>
      <rPr>
        <sz val="10"/>
        <color rgb="FF000000"/>
        <rFont val="Times New Roman"/>
        <family val="1"/>
      </rPr>
      <t>Remote access is managed</t>
    </r>
  </si>
  <si>
    <r>
      <t xml:space="preserve">PR.AC-4: </t>
    </r>
    <r>
      <rPr>
        <sz val="10"/>
        <color rgb="FF000000"/>
        <rFont val="Times New Roman"/>
        <family val="1"/>
      </rPr>
      <t>Access permissions and authorizations are managed, incorporating the principles of least privilege and separation of duties</t>
    </r>
  </si>
  <si>
    <r>
      <t xml:space="preserve">PR.AC-5: </t>
    </r>
    <r>
      <rPr>
        <sz val="10"/>
        <color rgb="FF000000"/>
        <rFont val="Times New Roman"/>
        <family val="1"/>
      </rPr>
      <t>Network integrity is protected (e.g., network segregation, network segmentation)</t>
    </r>
  </si>
  <si>
    <r>
      <t>PR.AC-6:</t>
    </r>
    <r>
      <rPr>
        <sz val="12"/>
        <color theme="1"/>
        <rFont val="Times New Roman"/>
        <family val="1"/>
      </rPr>
      <t xml:space="preserve"> </t>
    </r>
    <r>
      <rPr>
        <sz val="10"/>
        <color rgb="FF000000"/>
        <rFont val="Times New Roman"/>
        <family val="1"/>
      </rPr>
      <t>Identities are proofed and bound to credentials and asserted in interactions</t>
    </r>
  </si>
  <si>
    <r>
      <t xml:space="preserve">PR.AC-7: </t>
    </r>
    <r>
      <rPr>
        <sz val="10"/>
        <color rgb="FF212121"/>
        <rFont val="Times New Roman"/>
        <family val="1"/>
      </rPr>
      <t>Users, devices, and other assets are authenticated (e.g., single-factor, multi-factor) commensurate with the risk of the transaction (e.g., individuals’ security and privacy risks and other organizational risks)</t>
    </r>
  </si>
  <si>
    <r>
      <t xml:space="preserve">Awareness and Training (PR.AT): </t>
    </r>
    <r>
      <rPr>
        <sz val="10"/>
        <color theme="1"/>
        <rFont val="Times New Roman"/>
        <family val="1"/>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</si>
  <si>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rgb="FF000000"/>
        <rFont val="Times New Roman"/>
        <family val="1"/>
      </rPr>
      <t xml:space="preserve">All users are informed and trained </t>
    </r>
  </si>
  <si>
    <r>
      <t xml:space="preserve">PR.AT-2: </t>
    </r>
    <r>
      <rPr>
        <sz val="10"/>
        <color rgb="FF000000"/>
        <rFont val="Times New Roman"/>
        <family val="1"/>
      </rPr>
      <t xml:space="preserve">Privileged users understand their roles and responsibilities </t>
    </r>
  </si>
  <si>
    <r>
      <t xml:space="preserve">PR.AT-3: </t>
    </r>
    <r>
      <rPr>
        <sz val="10"/>
        <color rgb="FF000000"/>
        <rFont val="Times New Roman"/>
        <family val="1"/>
      </rPr>
      <t xml:space="preserve">Third-party stakeholders (e.g., suppliers, customers, partners) understand their roles and responsibilities </t>
    </r>
  </si>
  <si>
    <r>
      <t xml:space="preserve">PR.AT-4: </t>
    </r>
    <r>
      <rPr>
        <sz val="10"/>
        <color rgb="FF000000"/>
        <rFont val="Times New Roman"/>
        <family val="1"/>
      </rPr>
      <t xml:space="preserve">Senior executives understand their roles and responsibilities </t>
    </r>
  </si>
  <si>
    <r>
      <t xml:space="preserve">PR.AT-5: </t>
    </r>
    <r>
      <rPr>
        <sz val="10"/>
        <color rgb="FF000000"/>
        <rFont val="Times New Roman"/>
        <family val="1"/>
      </rPr>
      <t xml:space="preserve">Physical and cybersecurity personnel understand their roles and responsibilities </t>
    </r>
  </si>
  <si>
    <r>
      <t xml:space="preserve">Data Security (PR.DS): </t>
    </r>
    <r>
      <rPr>
        <sz val="10"/>
        <color theme="1"/>
        <rFont val="Times New Roman"/>
        <family val="1"/>
      </rPr>
      <t>Information and records (data) are managed consistent with the organization’s risk strategy to protect the confidentiality, integrity, and availability of information.</t>
    </r>
  </si>
  <si>
    <r>
      <t xml:space="preserve">PR.DS-1: </t>
    </r>
    <r>
      <rPr>
        <sz val="10"/>
        <color rgb="FF000000"/>
        <rFont val="Times New Roman"/>
        <family val="1"/>
      </rPr>
      <t>Data-at-rest is protected</t>
    </r>
  </si>
  <si>
    <r>
      <t xml:space="preserve">PR.DS-2: </t>
    </r>
    <r>
      <rPr>
        <sz val="10"/>
        <color rgb="FF000000"/>
        <rFont val="Times New Roman"/>
        <family val="1"/>
      </rPr>
      <t>Data-in-transit is protected</t>
    </r>
  </si>
  <si>
    <r>
      <t xml:space="preserve">PR.DS-3: </t>
    </r>
    <r>
      <rPr>
        <sz val="10"/>
        <color rgb="FF000000"/>
        <rFont val="Times New Roman"/>
        <family val="1"/>
      </rPr>
      <t>Assets are formally managed throughout removal, transfers, and disposition</t>
    </r>
  </si>
  <si>
    <r>
      <t xml:space="preserve">PR.DS-4: </t>
    </r>
    <r>
      <rPr>
        <sz val="10"/>
        <color rgb="FF000000"/>
        <rFont val="Times New Roman"/>
        <family val="1"/>
      </rPr>
      <t>Adequate capacity to ensure availability is maintained</t>
    </r>
  </si>
  <si>
    <r>
      <t xml:space="preserve">PR.DS-5: </t>
    </r>
    <r>
      <rPr>
        <sz val="10"/>
        <color rgb="FF000000"/>
        <rFont val="Times New Roman"/>
        <family val="1"/>
      </rPr>
      <t>Protections against data leaks are implemented</t>
    </r>
  </si>
  <si>
    <r>
      <t xml:space="preserve">PR.DS-6: </t>
    </r>
    <r>
      <rPr>
        <sz val="10"/>
        <color rgb="FF000000"/>
        <rFont val="Times New Roman"/>
        <family val="1"/>
      </rPr>
      <t>Integrity checking mechanisms are used to verify software, firmware, and information integrity</t>
    </r>
  </si>
  <si>
    <r>
      <t xml:space="preserve">PR.DS-7: </t>
    </r>
    <r>
      <rPr>
        <sz val="10"/>
        <color rgb="FF000000"/>
        <rFont val="Times New Roman"/>
        <family val="1"/>
      </rPr>
      <t>The development and testing environment(s) are separate from the production environment</t>
    </r>
  </si>
  <si>
    <r>
      <t>PR.DS-8:</t>
    </r>
    <r>
      <rPr>
        <sz val="10"/>
        <color rgb="FF000000"/>
        <rFont val="Times New Roman"/>
        <family val="1"/>
      </rPr>
      <t xml:space="preserve"> Integrity checking mechanisms are used to verify hardware integrity</t>
    </r>
  </si>
  <si>
    <r>
      <t xml:space="preserve">Information Protection Processes and Procedures (PR.IP): </t>
    </r>
    <r>
      <rPr>
        <sz val="10"/>
        <color theme="1"/>
        <rFont val="Times New Roman"/>
        <family val="1"/>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</si>
  <si>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rgb="FF000000"/>
        <rFont val="Times New Roman"/>
        <family val="1"/>
      </rPr>
      <t>A baseline configuration of information technology/industrial control systems is created and maintained incorporating security principles (e.g. concept of least functionality)</t>
    </r>
  </si>
  <si>
    <r>
      <t xml:space="preserve">PR.IP-2: </t>
    </r>
    <r>
      <rPr>
        <sz val="10"/>
        <color rgb="FF000000"/>
        <rFont val="Times New Roman"/>
        <family val="1"/>
      </rPr>
      <t>A System Development Life Cycle to manage systems is implemented</t>
    </r>
  </si>
  <si>
    <r>
      <t xml:space="preserve">PR.IP-3: </t>
    </r>
    <r>
      <rPr>
        <sz val="10"/>
        <color rgb="FF000000"/>
        <rFont val="Times New Roman"/>
        <family val="1"/>
      </rPr>
      <t>Configuration change control processes are in place</t>
    </r>
  </si>
  <si>
    <r>
      <t xml:space="preserve">PR.IP-4: </t>
    </r>
    <r>
      <rPr>
        <sz val="10"/>
        <color rgb="FF000000"/>
        <rFont val="Times New Roman"/>
        <family val="1"/>
      </rPr>
      <t xml:space="preserve">Backups of information are conducted, maintained, and tested </t>
    </r>
  </si>
  <si>
    <r>
      <t xml:space="preserve">PR.IP-5: </t>
    </r>
    <r>
      <rPr>
        <sz val="10"/>
        <color rgb="FF000000"/>
        <rFont val="Times New Roman"/>
        <family val="1"/>
      </rPr>
      <t>Policy and regulations regarding the physical operating environment for organizational assets are met</t>
    </r>
  </si>
  <si>
    <r>
      <t xml:space="preserve">PR.IP-6: </t>
    </r>
    <r>
      <rPr>
        <sz val="10"/>
        <color rgb="FF000000"/>
        <rFont val="Times New Roman"/>
        <family val="1"/>
      </rPr>
      <t>Data is destroyed according to policy</t>
    </r>
  </si>
  <si>
    <r>
      <t xml:space="preserve">PR.IP-7: </t>
    </r>
    <r>
      <rPr>
        <sz val="10"/>
        <color rgb="FF000000"/>
        <rFont val="Times New Roman"/>
        <family val="1"/>
      </rPr>
      <t>Protection processes are improved</t>
    </r>
  </si>
  <si>
    <r>
      <t xml:space="preserve">PR.IP-8: </t>
    </r>
    <r>
      <rPr>
        <sz val="10"/>
        <color rgb="FF000000"/>
        <rFont val="Times New Roman"/>
        <family val="1"/>
      </rPr>
      <t xml:space="preserve">Effectiveness of protection technologies is shared </t>
    </r>
  </si>
  <si>
    <r>
      <t xml:space="preserve">PR.IP-9: </t>
    </r>
    <r>
      <rPr>
        <sz val="10"/>
        <color rgb="FF000000"/>
        <rFont val="Times New Roman"/>
        <family val="1"/>
      </rPr>
      <t>Response plans (Incident Response and Business Continuity) and recovery plans (Incident Recovery and Disaster Recovery) are in place and managed</t>
    </r>
  </si>
  <si>
    <r>
      <t xml:space="preserve">PR.IP-10: </t>
    </r>
    <r>
      <rPr>
        <sz val="10"/>
        <color rgb="FF000000"/>
        <rFont val="Times New Roman"/>
        <family val="1"/>
      </rPr>
      <t>Response and recovery plans are tested</t>
    </r>
  </si>
  <si>
    <r>
      <t xml:space="preserve">PR.IP-11: </t>
    </r>
    <r>
      <rPr>
        <sz val="10"/>
        <color rgb="FF000000"/>
        <rFont val="Times New Roman"/>
        <family val="1"/>
      </rPr>
      <t>Cybersecurity is included in human resources practices (e.g., deprovisioning, personnel screening)</t>
    </r>
  </si>
  <si>
    <r>
      <t xml:space="preserve">PR.IP-12: </t>
    </r>
    <r>
      <rPr>
        <sz val="10"/>
        <color rgb="FF000000"/>
        <rFont val="Times New Roman"/>
        <family val="1"/>
      </rPr>
      <t>A</t>
    </r>
    <r>
      <rPr>
        <b/>
        <sz val="10"/>
        <color rgb="FF000000"/>
        <rFont val="Times New Roman"/>
        <family val="1"/>
      </rPr>
      <t xml:space="preserve"> </t>
    </r>
    <r>
      <rPr>
        <sz val="10"/>
        <color rgb="FF000000"/>
        <rFont val="Times New Roman"/>
        <family val="1"/>
      </rPr>
      <t>vulnerability management plan is developed and implemented</t>
    </r>
  </si>
  <si>
    <r>
      <t>Maintenance (PR.MA):</t>
    </r>
    <r>
      <rPr>
        <sz val="10"/>
        <color theme="1"/>
        <rFont val="Times New Roman"/>
        <family val="1"/>
      </rPr>
      <t xml:space="preserve"> Maintenance and repairs of industrial control and information system components are performed consistent with policies and procedures.</t>
    </r>
  </si>
  <si>
    <r>
      <t>PR.MA-1:</t>
    </r>
    <r>
      <rPr>
        <sz val="10"/>
        <color rgb="FF000000"/>
        <rFont val="Times New Roman"/>
        <family val="1"/>
      </rPr>
      <t xml:space="preserve"> Maintenance and repair of organizational assets are performed and logged, with approved and controlled tools</t>
    </r>
  </si>
  <si>
    <r>
      <t xml:space="preserve">PR.MA-2: </t>
    </r>
    <r>
      <rPr>
        <sz val="10"/>
        <color rgb="FF000000"/>
        <rFont val="Times New Roman"/>
        <family val="1"/>
      </rPr>
      <t>Remote maintenance of organizational assets is approved, logged, and performed in a manner that prevents unauthorized access</t>
    </r>
  </si>
  <si>
    <r>
      <t xml:space="preserve">Protective Technology (PR.PT): </t>
    </r>
    <r>
      <rPr>
        <sz val="10"/>
        <color theme="1"/>
        <rFont val="Times New Roman"/>
        <family val="1"/>
      </rPr>
      <t>Technical security solutions are managed to ensure the security and resilience of systems and assets, consistent with related policies, procedures, and agreements.</t>
    </r>
  </si>
  <si>
    <r>
      <t xml:space="preserve">PR.PT-1: </t>
    </r>
    <r>
      <rPr>
        <sz val="10"/>
        <color rgb="FF000000"/>
        <rFont val="Times New Roman"/>
        <family val="1"/>
      </rPr>
      <t>Audit/log records are determined, documented, implemented, and reviewed in accordance with policy</t>
    </r>
  </si>
  <si>
    <r>
      <t xml:space="preserve">PR.PT-2: </t>
    </r>
    <r>
      <rPr>
        <sz val="10"/>
        <color rgb="FF000000"/>
        <rFont val="Times New Roman"/>
        <family val="1"/>
      </rPr>
      <t>Removable media is protected and its use restricted according to policy</t>
    </r>
  </si>
  <si>
    <r>
      <t xml:space="preserve">PR.PT-3: </t>
    </r>
    <r>
      <rPr>
        <sz val="10"/>
        <color rgb="FF000000"/>
        <rFont val="Times New Roman"/>
        <family val="1"/>
      </rPr>
      <t>The principle of least functionality is incorporated by configuring systems to provide only essential capabilities</t>
    </r>
  </si>
  <si>
    <r>
      <t xml:space="preserve">PR.PT-4: </t>
    </r>
    <r>
      <rPr>
        <sz val="10"/>
        <color rgb="FF000000"/>
        <rFont val="Times New Roman"/>
        <family val="1"/>
      </rPr>
      <t>Communications and control networks are protected</t>
    </r>
  </si>
  <si>
    <r>
      <t xml:space="preserve">PR.PT-5: </t>
    </r>
    <r>
      <rPr>
        <sz val="10"/>
        <color rgb="FF000000"/>
        <rFont val="Times New Roman"/>
        <family val="1"/>
      </rPr>
      <t>Mechanisms (e.g., failsafe, load balancing, hot swap) are implemented to achieve resilience requirements in normal and adverse situations</t>
    </r>
  </si>
  <si>
    <t>DETECT (DE)</t>
  </si>
  <si>
    <r>
      <t xml:space="preserve">Anomalies and Events (DE.AE): </t>
    </r>
    <r>
      <rPr>
        <sz val="10"/>
        <color theme="1"/>
        <rFont val="Times New Roman"/>
        <family val="1"/>
      </rPr>
      <t>Anomalous activity is detected and the potential impact of events is understood.</t>
    </r>
  </si>
  <si>
    <r>
      <t xml:space="preserve">DE.AE-1: </t>
    </r>
    <r>
      <rPr>
        <sz val="10"/>
        <color rgb="FF000000"/>
        <rFont val="Times New Roman"/>
        <family val="1"/>
      </rPr>
      <t>A baseline of network operations and expected data flows for users and systems is established and managed</t>
    </r>
  </si>
  <si>
    <r>
      <t xml:space="preserve">DE.AE-2: </t>
    </r>
    <r>
      <rPr>
        <sz val="10"/>
        <color rgb="FF000000"/>
        <rFont val="Times New Roman"/>
        <family val="1"/>
      </rPr>
      <t>Detected events are analyzed to understand attack targets and methods</t>
    </r>
  </si>
  <si>
    <r>
      <t xml:space="preserve">DE.AE-3: </t>
    </r>
    <r>
      <rPr>
        <sz val="10"/>
        <color rgb="FF000000"/>
        <rFont val="Times New Roman"/>
        <family val="1"/>
      </rPr>
      <t>Event data are collected and correlated from multiple sources and sensors</t>
    </r>
  </si>
  <si>
    <r>
      <t xml:space="preserve">DE.AE-4: </t>
    </r>
    <r>
      <rPr>
        <sz val="10"/>
        <color rgb="FF000000"/>
        <rFont val="Times New Roman"/>
        <family val="1"/>
      </rPr>
      <t>Impact of events is determined</t>
    </r>
  </si>
  <si>
    <r>
      <t xml:space="preserve">DE.AE-5: </t>
    </r>
    <r>
      <rPr>
        <sz val="10"/>
        <color rgb="FF000000"/>
        <rFont val="Times New Roman"/>
        <family val="1"/>
      </rPr>
      <t>Incident alert thresholds are established</t>
    </r>
  </si>
  <si>
    <r>
      <t xml:space="preserve">Security Continuous Monitoring (DE.CM): </t>
    </r>
    <r>
      <rPr>
        <sz val="10"/>
        <color theme="1"/>
        <rFont val="Times New Roman"/>
        <family val="1"/>
      </rPr>
      <t>The information system and assets are monitored to identify cybersecurity events and verify the effectiveness of protective measures.</t>
    </r>
  </si>
  <si>
    <r>
      <t xml:space="preserve">DE.CM-1: </t>
    </r>
    <r>
      <rPr>
        <sz val="10"/>
        <color rgb="FF000000"/>
        <rFont val="Times New Roman"/>
        <family val="1"/>
      </rPr>
      <t>The network is</t>
    </r>
    <r>
      <rPr>
        <b/>
        <sz val="10"/>
        <color rgb="FF000000"/>
        <rFont val="Times New Roman"/>
        <family val="1"/>
      </rPr>
      <t xml:space="preserve"> </t>
    </r>
    <r>
      <rPr>
        <sz val="10"/>
        <color rgb="FF000000"/>
        <rFont val="Times New Roman"/>
        <family val="1"/>
      </rPr>
      <t>monitored to detect potential cybersecurity events</t>
    </r>
  </si>
  <si>
    <r>
      <t xml:space="preserve">DE.CM-2: </t>
    </r>
    <r>
      <rPr>
        <sz val="10"/>
        <color rgb="FF000000"/>
        <rFont val="Times New Roman"/>
        <family val="1"/>
      </rPr>
      <t>The physical environment is monitored to detect potential cybersecurity events</t>
    </r>
  </si>
  <si>
    <r>
      <t xml:space="preserve">DE.CM-3: </t>
    </r>
    <r>
      <rPr>
        <sz val="10"/>
        <color rgb="FF000000"/>
        <rFont val="Times New Roman"/>
        <family val="1"/>
      </rPr>
      <t>Personnel activity is monitored to detect potential cybersecurity events</t>
    </r>
  </si>
  <si>
    <r>
      <t xml:space="preserve">DE.CM-4: </t>
    </r>
    <r>
      <rPr>
        <sz val="10"/>
        <color rgb="FF000000"/>
        <rFont val="Times New Roman"/>
        <family val="1"/>
      </rPr>
      <t>Malicious code is detected</t>
    </r>
  </si>
  <si>
    <r>
      <t xml:space="preserve">DE.CM-5: </t>
    </r>
    <r>
      <rPr>
        <sz val="10"/>
        <color rgb="FF000000"/>
        <rFont val="Times New Roman"/>
        <family val="1"/>
      </rPr>
      <t>Unauthorized mobile code is detected</t>
    </r>
  </si>
  <si>
    <r>
      <t xml:space="preserve">DE.CM-6: </t>
    </r>
    <r>
      <rPr>
        <sz val="10"/>
        <color rgb="FF000000"/>
        <rFont val="Times New Roman"/>
        <family val="1"/>
      </rPr>
      <t>External service provider activity is monitored to detect potential cybersecurity events</t>
    </r>
  </si>
  <si>
    <r>
      <t xml:space="preserve">DE.CM-7: </t>
    </r>
    <r>
      <rPr>
        <sz val="10"/>
        <color rgb="FF000000"/>
        <rFont val="Times New Roman"/>
        <family val="1"/>
      </rPr>
      <t>Monitoring for unauthorized personnel, connections, devices, and software is performed</t>
    </r>
  </si>
  <si>
    <r>
      <t xml:space="preserve">DE.CM-8: </t>
    </r>
    <r>
      <rPr>
        <sz val="10"/>
        <color rgb="FF000000"/>
        <rFont val="Times New Roman"/>
        <family val="1"/>
      </rPr>
      <t>Vulnerability scans are performed</t>
    </r>
  </si>
  <si>
    <r>
      <t>Detection Processes (DE.DP):</t>
    </r>
    <r>
      <rPr>
        <sz val="10"/>
        <color theme="1"/>
        <rFont val="Times New Roman"/>
        <family val="1"/>
      </rPr>
      <t xml:space="preserve"> Detection processes and procedures are maintained and tested to ensure awareness of anomalous events.</t>
    </r>
  </si>
  <si>
    <r>
      <t xml:space="preserve">DE.DP-1: </t>
    </r>
    <r>
      <rPr>
        <sz val="10"/>
        <color rgb="FF000000"/>
        <rFont val="Times New Roman"/>
        <family val="1"/>
      </rPr>
      <t>Roles and responsibilities for detection are well defined to ensure accountability</t>
    </r>
  </si>
  <si>
    <r>
      <t xml:space="preserve">DE.DP-2: </t>
    </r>
    <r>
      <rPr>
        <sz val="10"/>
        <color rgb="FF000000"/>
        <rFont val="Times New Roman"/>
        <family val="1"/>
      </rPr>
      <t>Detection activities comply with all applicable requirements</t>
    </r>
  </si>
  <si>
    <r>
      <t xml:space="preserve">DE.DP-3: </t>
    </r>
    <r>
      <rPr>
        <sz val="10"/>
        <color rgb="FF000000"/>
        <rFont val="Times New Roman"/>
        <family val="1"/>
      </rPr>
      <t>Detection processes are tested</t>
    </r>
  </si>
  <si>
    <r>
      <t xml:space="preserve">DE.DP-4: </t>
    </r>
    <r>
      <rPr>
        <sz val="10"/>
        <color rgb="FF000000"/>
        <rFont val="Times New Roman"/>
        <family val="1"/>
      </rPr>
      <t>Event detection information is communicated</t>
    </r>
  </si>
  <si>
    <r>
      <t xml:space="preserve">DE.DP-5: </t>
    </r>
    <r>
      <rPr>
        <sz val="10"/>
        <color rgb="FF000000"/>
        <rFont val="Times New Roman"/>
        <family val="1"/>
      </rPr>
      <t>Detection processes are continuously improved</t>
    </r>
  </si>
  <si>
    <t>RESPOND (RS)</t>
  </si>
  <si>
    <r>
      <t>Response Planning (RS.RP):</t>
    </r>
    <r>
      <rPr>
        <sz val="12"/>
        <color theme="1"/>
        <rFont val="Times New Roman"/>
        <family val="1"/>
      </rPr>
      <t xml:space="preserve"> </t>
    </r>
    <r>
      <rPr>
        <sz val="10"/>
        <color theme="1"/>
        <rFont val="Times New Roman"/>
        <family val="1"/>
      </rPr>
      <t>Response processes and procedures are executed and maintained, to ensure response to detected cybersecurity incidents.</t>
    </r>
  </si>
  <si>
    <r>
      <t xml:space="preserve">RS.RP-1: </t>
    </r>
    <r>
      <rPr>
        <sz val="10"/>
        <color theme="1"/>
        <rFont val="Times New Roman"/>
        <family val="1"/>
      </rPr>
      <t>Response plan is executed during or after an incident</t>
    </r>
  </si>
  <si>
    <r>
      <t xml:space="preserve">Communications (RS.CO): </t>
    </r>
    <r>
      <rPr>
        <sz val="10"/>
        <color theme="1"/>
        <rFont val="Times New Roman"/>
        <family val="1"/>
      </rPr>
      <t>Response activities are coordinated with internal and external stakeholders (e.g. external support from law enforcement agencies).</t>
    </r>
  </si>
  <si>
    <r>
      <t xml:space="preserve">RS.CO-1: </t>
    </r>
    <r>
      <rPr>
        <sz val="10"/>
        <color rgb="FF000000"/>
        <rFont val="Times New Roman"/>
        <family val="1"/>
      </rPr>
      <t>Personnel know their roles and order of operations when a response is needed</t>
    </r>
  </si>
  <si>
    <r>
      <t xml:space="preserve">RS.CO-2: </t>
    </r>
    <r>
      <rPr>
        <sz val="10"/>
        <color rgb="FF000000"/>
        <rFont val="Times New Roman"/>
        <family val="1"/>
      </rPr>
      <t>Incidents are reported consistent with established criteria</t>
    </r>
  </si>
  <si>
    <r>
      <t xml:space="preserve">RS.CO-3: </t>
    </r>
    <r>
      <rPr>
        <sz val="10"/>
        <color theme="1"/>
        <rFont val="Times New Roman"/>
        <family val="1"/>
      </rPr>
      <t>Information is shared consistent with response plans</t>
    </r>
  </si>
  <si>
    <r>
      <t xml:space="preserve">RS.CO-4: </t>
    </r>
    <r>
      <rPr>
        <sz val="10"/>
        <color theme="1"/>
        <rFont val="Times New Roman"/>
        <family val="1"/>
      </rPr>
      <t>Coordination with stakeholders occurs consistent with response plans</t>
    </r>
  </si>
  <si>
    <r>
      <t xml:space="preserve">RS.CO-5: </t>
    </r>
    <r>
      <rPr>
        <sz val="10"/>
        <color theme="1"/>
        <rFont val="Times New Roman"/>
        <family val="1"/>
      </rPr>
      <t>Voluntary information sharing occurs with external stakeholders to achieve broader cybersecurity situational awareness</t>
    </r>
    <r>
      <rPr>
        <sz val="10"/>
        <color rgb="FF000000"/>
        <rFont val="Times New Roman"/>
        <family val="1"/>
      </rPr>
      <t xml:space="preserve"> </t>
    </r>
  </si>
  <si>
    <r>
      <t xml:space="preserve">Analysis (RS.AN): </t>
    </r>
    <r>
      <rPr>
        <sz val="10"/>
        <color theme="1"/>
        <rFont val="Times New Roman"/>
        <family val="1"/>
      </rPr>
      <t>Analysis is conducted to ensure effective response and support recovery activities.</t>
    </r>
  </si>
  <si>
    <r>
      <t xml:space="preserve">RS.AN-1: </t>
    </r>
    <r>
      <rPr>
        <sz val="10"/>
        <color rgb="FF000000"/>
        <rFont val="Times New Roman"/>
        <family val="1"/>
      </rPr>
      <t>Notifications from detection systems are investigated </t>
    </r>
  </si>
  <si>
    <r>
      <t xml:space="preserve">RS.AN-2: </t>
    </r>
    <r>
      <rPr>
        <sz val="10"/>
        <color rgb="FF000000"/>
        <rFont val="Times New Roman"/>
        <family val="1"/>
      </rPr>
      <t>The impact of the incident is understood</t>
    </r>
  </si>
  <si>
    <r>
      <t xml:space="preserve">RS.AN-3: </t>
    </r>
    <r>
      <rPr>
        <sz val="10"/>
        <color rgb="FF000000"/>
        <rFont val="Times New Roman"/>
        <family val="1"/>
      </rPr>
      <t>Forensics are performed</t>
    </r>
  </si>
  <si>
    <r>
      <t xml:space="preserve">RS.AN-4: </t>
    </r>
    <r>
      <rPr>
        <sz val="10"/>
        <color rgb="FF000000"/>
        <rFont val="Times New Roman"/>
        <family val="1"/>
      </rPr>
      <t>Incidents are categorized consistent with response plans</t>
    </r>
  </si>
  <si>
    <r>
      <t>RS.AN-5:</t>
    </r>
    <r>
      <rPr>
        <sz val="10"/>
        <color rgb="FF000000"/>
        <rFont val="Times New Roman"/>
        <family val="1"/>
      </rPr>
      <t xml:space="preserve"> Processes are established to receive, analyze and respond to vulnerabilities disclosed to the organization from internal and external sources (e.g. internal testing, security bulletins, or security researchers)</t>
    </r>
  </si>
  <si>
    <r>
      <t xml:space="preserve">Mitigation (RS.MI): </t>
    </r>
    <r>
      <rPr>
        <sz val="10"/>
        <color theme="1"/>
        <rFont val="Times New Roman"/>
        <family val="1"/>
      </rPr>
      <t>Activities are performed to prevent expansion of an event, mitigate its effects, and resolve the incident.</t>
    </r>
  </si>
  <si>
    <r>
      <t xml:space="preserve">RS.MI-1: </t>
    </r>
    <r>
      <rPr>
        <sz val="10"/>
        <color rgb="FF000000"/>
        <rFont val="Times New Roman"/>
        <family val="1"/>
      </rPr>
      <t>Incidents are contained</t>
    </r>
  </si>
  <si>
    <r>
      <t xml:space="preserve">RS.MI-2: </t>
    </r>
    <r>
      <rPr>
        <sz val="10"/>
        <color rgb="FF000000"/>
        <rFont val="Times New Roman"/>
        <family val="1"/>
      </rPr>
      <t>Incidents are mitigated</t>
    </r>
  </si>
  <si>
    <r>
      <t xml:space="preserve">RS.MI-3: </t>
    </r>
    <r>
      <rPr>
        <sz val="10"/>
        <color rgb="FF000000"/>
        <rFont val="Times New Roman"/>
        <family val="1"/>
      </rPr>
      <t>Newly identified vulnerabilities are mitigated or documented as accepted risks</t>
    </r>
  </si>
  <si>
    <r>
      <t xml:space="preserve">Improvements (RS.IM): </t>
    </r>
    <r>
      <rPr>
        <sz val="10"/>
        <color theme="1"/>
        <rFont val="Times New Roman"/>
        <family val="1"/>
      </rPr>
      <t>Organizational response activities are improved by incorporating lessons learned from current and previous detection/response activities.</t>
    </r>
  </si>
  <si>
    <r>
      <t xml:space="preserve">RS.IM-1: </t>
    </r>
    <r>
      <rPr>
        <sz val="10"/>
        <color rgb="FF000000"/>
        <rFont val="Times New Roman"/>
        <family val="1"/>
      </rPr>
      <t>Response</t>
    </r>
    <r>
      <rPr>
        <b/>
        <sz val="10"/>
        <color rgb="FF000000"/>
        <rFont val="Times New Roman"/>
        <family val="1"/>
      </rPr>
      <t xml:space="preserve"> </t>
    </r>
    <r>
      <rPr>
        <sz val="10"/>
        <color rgb="FF000000"/>
        <rFont val="Times New Roman"/>
        <family val="1"/>
      </rPr>
      <t>plans incorporate lessons learned</t>
    </r>
  </si>
  <si>
    <r>
      <t xml:space="preserve">RS.IM-2: </t>
    </r>
    <r>
      <rPr>
        <sz val="10"/>
        <color rgb="FF000000"/>
        <rFont val="Times New Roman"/>
        <family val="1"/>
      </rPr>
      <t>Response strategies are updated</t>
    </r>
  </si>
  <si>
    <t>RECOVER (RC)</t>
  </si>
  <si>
    <r>
      <t xml:space="preserve">Recovery Planning (RC.RP): </t>
    </r>
    <r>
      <rPr>
        <sz val="10"/>
        <color theme="1"/>
        <rFont val="Times New Roman"/>
        <family val="1"/>
      </rPr>
      <t>Recovery processes and procedures are executed and maintained to ensure restoration of systems or assets affected by cybersecurity incidents.</t>
    </r>
  </si>
  <si>
    <r>
      <t xml:space="preserve">RC.RP-1: </t>
    </r>
    <r>
      <rPr>
        <sz val="10"/>
        <color theme="1"/>
        <rFont val="Times New Roman"/>
        <family val="1"/>
      </rPr>
      <t xml:space="preserve">Recovery plan is executed during or after a cybersecurity incident </t>
    </r>
  </si>
  <si>
    <r>
      <t xml:space="preserve">Improvements (RC.IM): </t>
    </r>
    <r>
      <rPr>
        <sz val="10"/>
        <color theme="1"/>
        <rFont val="Times New Roman"/>
        <family val="1"/>
      </rPr>
      <t>Recovery planning and processes are improved by incorporating lessons learned into future activities.</t>
    </r>
  </si>
  <si>
    <r>
      <t xml:space="preserve">RC.IM-1: </t>
    </r>
    <r>
      <rPr>
        <sz val="10"/>
        <color rgb="FF000000"/>
        <rFont val="Times New Roman"/>
        <family val="1"/>
      </rPr>
      <t>Recovery plans incorporate lessons learned</t>
    </r>
  </si>
  <si>
    <r>
      <t xml:space="preserve">RC.IM-2: </t>
    </r>
    <r>
      <rPr>
        <sz val="10"/>
        <color rgb="FF000000"/>
        <rFont val="Times New Roman"/>
        <family val="1"/>
      </rPr>
      <t>Recovery strategies are updated</t>
    </r>
  </si>
  <si>
    <r>
      <t xml:space="preserve">Communications (RC.CO): </t>
    </r>
    <r>
      <rPr>
        <sz val="10"/>
        <color theme="1"/>
        <rFont val="Times New Roman"/>
        <family val="1"/>
      </rPr>
      <t>Restoration activities are coordinated with internal and external parties (e.g.  coordinating centers, Internet Service Providers, owners of attacking systems, victims, other CSIRTs, and vendors).</t>
    </r>
  </si>
  <si>
    <r>
      <t xml:space="preserve">RC.CO-1: </t>
    </r>
    <r>
      <rPr>
        <sz val="10"/>
        <color rgb="FF000000"/>
        <rFont val="Times New Roman"/>
        <family val="1"/>
      </rPr>
      <t>Public relations are managed</t>
    </r>
  </si>
  <si>
    <r>
      <t xml:space="preserve">RC.CO-2: </t>
    </r>
    <r>
      <rPr>
        <sz val="10"/>
        <color rgb="FF000000"/>
        <rFont val="Times New Roman"/>
        <family val="1"/>
      </rPr>
      <t xml:space="preserve">Reputation is repaired after an incident </t>
    </r>
  </si>
  <si>
    <r>
      <t xml:space="preserve">RC.CO-3: </t>
    </r>
    <r>
      <rPr>
        <sz val="10"/>
        <color rgb="FF000000"/>
        <rFont val="Times New Roman"/>
        <family val="1"/>
      </rPr>
      <t>Recovery activities are communicated to internal and external stakeholders as well as executive and management teams</t>
    </r>
  </si>
  <si>
    <r>
      <t xml:space="preserve">Supply Chain Risk Management (ID.SC):
</t>
    </r>
    <r>
      <rPr>
        <sz val="10"/>
        <color theme="1"/>
        <rFont val="Times New Roman"/>
        <family val="1"/>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</si>
  <si>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t>A.11.2.6</t>
  </si>
  <si>
    <t>A.8.2.1</t>
  </si>
  <si>
    <t>A.6.1.1</t>
  </si>
  <si>
    <t>Clause 4.1</t>
  </si>
  <si>
    <t>A.5.1.1</t>
  </si>
  <si>
    <t>Clause 6</t>
  </si>
  <si>
    <t>A.6.1.4</t>
  </si>
  <si>
    <t>Clause 6.1.2</t>
  </si>
  <si>
    <t>A.12.6.1</t>
  </si>
  <si>
    <t>Clause 6.1.3</t>
  </si>
  <si>
    <t>A.17.1.3</t>
  </si>
  <si>
    <t>A.8.2.3</t>
  </si>
  <si>
    <t>A.12.1.4</t>
  </si>
  <si>
    <t>A.11.2.4</t>
  </si>
  <si>
    <t>11.2.7</t>
  </si>
  <si>
    <t>A.16.1.6</t>
  </si>
  <si>
    <t>A.9.1.2</t>
  </si>
  <si>
    <t>A.16.1.4</t>
  </si>
  <si>
    <t>A.12.2.1</t>
  </si>
  <si>
    <t>A.14.2.8</t>
  </si>
  <si>
    <t>A.16.1.5</t>
  </si>
  <si>
    <t>16.1.2</t>
  </si>
  <si>
    <t>Clause 7.4</t>
  </si>
  <si>
    <t>A.16.1.7</t>
  </si>
  <si>
    <t>iso</t>
  </si>
  <si>
    <t>Clause 10</t>
  </si>
  <si>
    <t>Clause 16.1.2</t>
  </si>
  <si>
    <t>Clause 8.3</t>
  </si>
  <si>
    <t>Clause 9</t>
  </si>
  <si>
    <t>Clause 9.3</t>
  </si>
  <si>
    <t>5.1.1</t>
  </si>
  <si>
    <t>5.1.2</t>
  </si>
  <si>
    <t>6.1.1</t>
  </si>
  <si>
    <t>6.1.2</t>
  </si>
  <si>
    <t>6.1.3</t>
  </si>
  <si>
    <t>6.1.4</t>
  </si>
  <si>
    <t>6.1.5</t>
  </si>
  <si>
    <t>6.2.1</t>
  </si>
  <si>
    <t>6.2.2</t>
  </si>
  <si>
    <t>7.1.1</t>
  </si>
  <si>
    <t>7.1.2</t>
  </si>
  <si>
    <t>7.2.1</t>
  </si>
  <si>
    <t>7.2.2</t>
  </si>
  <si>
    <t>7.2.3</t>
  </si>
  <si>
    <t>7.3.1</t>
  </si>
  <si>
    <t>8.1.1</t>
  </si>
  <si>
    <t>8.1.2</t>
  </si>
  <si>
    <t>8.1.3</t>
  </si>
  <si>
    <t>8.1.4</t>
  </si>
  <si>
    <t>8.2.1</t>
  </si>
  <si>
    <t>8.2.2</t>
  </si>
  <si>
    <t>8.2.3</t>
  </si>
  <si>
    <t>8.3.1</t>
  </si>
  <si>
    <t>8.3.2</t>
  </si>
  <si>
    <t>8.3.3</t>
  </si>
  <si>
    <t>9.1.1</t>
  </si>
  <si>
    <t>9.1.2</t>
  </si>
  <si>
    <t>9.2.1</t>
  </si>
  <si>
    <t>9.2.2</t>
  </si>
  <si>
    <t>9.2.3</t>
  </si>
  <si>
    <t>9.2.4</t>
  </si>
  <si>
    <t>9.2.5</t>
  </si>
  <si>
    <t>9.2.6</t>
  </si>
  <si>
    <t>9.3.1</t>
  </si>
  <si>
    <t>9.4.1</t>
  </si>
  <si>
    <t>9.4.2</t>
  </si>
  <si>
    <t>9.4.3</t>
  </si>
  <si>
    <t>9.4.4</t>
  </si>
  <si>
    <t>9.4.5</t>
  </si>
  <si>
    <t>10.1.1</t>
  </si>
  <si>
    <t>10.1.2</t>
  </si>
  <si>
    <t>11.1.1</t>
  </si>
  <si>
    <t>11.1.2</t>
  </si>
  <si>
    <t>11.1.3</t>
  </si>
  <si>
    <t>11.1.4</t>
  </si>
  <si>
    <t>11.1.5</t>
  </si>
  <si>
    <t>11.1.6</t>
  </si>
  <si>
    <t>11.2.1</t>
  </si>
  <si>
    <t>11.2.2</t>
  </si>
  <si>
    <t>11.2.3</t>
  </si>
  <si>
    <t>11.2.4</t>
  </si>
  <si>
    <t>11.2.5</t>
  </si>
  <si>
    <t>11.2.6</t>
  </si>
  <si>
    <t>11.2.8</t>
  </si>
  <si>
    <t>11.2.9</t>
  </si>
  <si>
    <t>12.1.1</t>
  </si>
  <si>
    <t>12.1.2</t>
  </si>
  <si>
    <t>12.1.3</t>
  </si>
  <si>
    <t>12.1.4</t>
  </si>
  <si>
    <t>12.2.1</t>
  </si>
  <si>
    <t>12.3.1</t>
  </si>
  <si>
    <t>12.4.1</t>
  </si>
  <si>
    <t>12.4.2</t>
  </si>
  <si>
    <t>12.4.3</t>
  </si>
  <si>
    <t>12.4.4</t>
  </si>
  <si>
    <t>12.5.1</t>
  </si>
  <si>
    <t>12.6.1</t>
  </si>
  <si>
    <t>12.6.2</t>
  </si>
  <si>
    <t>12.7.1</t>
  </si>
  <si>
    <t>13.1.1</t>
  </si>
  <si>
    <t>13.1.2</t>
  </si>
  <si>
    <t>13.1.3</t>
  </si>
  <si>
    <t>13.2.1</t>
  </si>
  <si>
    <t>13.2.2</t>
  </si>
  <si>
    <t>13.2.3</t>
  </si>
  <si>
    <t>13.2.4</t>
  </si>
  <si>
    <t>14.1.1</t>
  </si>
  <si>
    <t>14.1.2</t>
  </si>
  <si>
    <t>14.1.3</t>
  </si>
  <si>
    <t>14.2.1</t>
  </si>
  <si>
    <t>14.2.2</t>
  </si>
  <si>
    <t>14.2.3</t>
  </si>
  <si>
    <t>14.2.4</t>
  </si>
  <si>
    <t>14.2.5</t>
  </si>
  <si>
    <t>14.2.6</t>
  </si>
  <si>
    <t>14.2.7</t>
  </si>
  <si>
    <t>14.2.8</t>
  </si>
  <si>
    <t>14.2.9</t>
  </si>
  <si>
    <t>14.3.1</t>
  </si>
  <si>
    <t>15.1.1</t>
  </si>
  <si>
    <t>15.1.2</t>
  </si>
  <si>
    <t>15.1.3</t>
  </si>
  <si>
    <t>15.2.1</t>
  </si>
  <si>
    <t>15.2.2</t>
  </si>
  <si>
    <t>16.1.1</t>
  </si>
  <si>
    <t>16.1.3</t>
  </si>
  <si>
    <t>16.1.4</t>
  </si>
  <si>
    <t>16.1.5</t>
  </si>
  <si>
    <t>16.1.6</t>
  </si>
  <si>
    <t>16.1.7</t>
  </si>
  <si>
    <t>17.1.1</t>
  </si>
  <si>
    <t>17.1.2</t>
  </si>
  <si>
    <t>17.1.3</t>
  </si>
  <si>
    <t>17.2.1</t>
  </si>
  <si>
    <t>18.1.1</t>
  </si>
  <si>
    <t>18.1.2</t>
  </si>
  <si>
    <t>18.1.3</t>
  </si>
  <si>
    <t>18.1.4</t>
  </si>
  <si>
    <t>18.1.5</t>
  </si>
  <si>
    <t>18.2.1</t>
  </si>
  <si>
    <t>18.2.2</t>
  </si>
  <si>
    <t>18.2.3</t>
  </si>
  <si>
    <t>referencia de nist?</t>
  </si>
  <si>
    <r>
      <t xml:space="preserve">Asset Management (ID.AM): </t>
    </r>
    <r>
      <rPr>
        <sz val="10"/>
        <color theme="1"/>
        <rFont val="Times New Roman"/>
        <family val="1"/>
      </rPr>
      <t>The data, personnel, devices, systems, and facilities that enable the organization to achieve business purposes are identified and managed consistent with their relative importance to organizational objectives and the organization’s risk strategy</t>
    </r>
  </si>
  <si>
    <t>A.8.1.1</t>
  </si>
  <si>
    <t xml:space="preserve"> A.8.1.2</t>
  </si>
  <si>
    <t xml:space="preserve"> A.12.5.1</t>
  </si>
  <si>
    <t>A.13.2.1</t>
  </si>
  <si>
    <t xml:space="preserve"> A.13.2.2</t>
  </si>
  <si>
    <t>A.15.1.1</t>
  </si>
  <si>
    <t xml:space="preserve"> A.15.1.2</t>
  </si>
  <si>
    <t xml:space="preserve"> A.15.1.3</t>
  </si>
  <si>
    <t xml:space="preserve"> A.15.2.1</t>
  </si>
  <si>
    <t xml:space="preserve"> A.15.2.2</t>
  </si>
  <si>
    <t>A.11.2.2</t>
  </si>
  <si>
    <t xml:space="preserve"> A.11.2.3</t>
  </si>
  <si>
    <t xml:space="preserve"> A.12.1.3</t>
  </si>
  <si>
    <t>A.11.1.4</t>
  </si>
  <si>
    <t xml:space="preserve"> A.17.1.1</t>
  </si>
  <si>
    <t xml:space="preserve"> A.17.1.2</t>
  </si>
  <si>
    <t xml:space="preserve"> A.17.2.1</t>
  </si>
  <si>
    <t xml:space="preserve"> A.7.2.1</t>
  </si>
  <si>
    <t xml:space="preserve"> A.15.1.1</t>
  </si>
  <si>
    <t>A.18.1.1</t>
  </si>
  <si>
    <t xml:space="preserve"> A.18.1.2</t>
  </si>
  <si>
    <t xml:space="preserve"> A.18.1.3</t>
  </si>
  <si>
    <t xml:space="preserve"> A.18.1.4</t>
  </si>
  <si>
    <t xml:space="preserve"> A.18.1.5</t>
  </si>
  <si>
    <t xml:space="preserve"> A.18.2.3</t>
  </si>
  <si>
    <t xml:space="preserve"> Clause 6.1.2</t>
  </si>
  <si>
    <t xml:space="preserve"> Clause 8.3</t>
  </si>
  <si>
    <t xml:space="preserve"> Clause 9.3</t>
  </si>
  <si>
    <t>A.15.2.1</t>
  </si>
  <si>
    <t>A.9.2.1</t>
  </si>
  <si>
    <t xml:space="preserve"> A.9.2.2</t>
  </si>
  <si>
    <t xml:space="preserve"> A.9.2.3</t>
  </si>
  <si>
    <t xml:space="preserve"> A.9.2.4</t>
  </si>
  <si>
    <t xml:space="preserve"> A.9.2.6</t>
  </si>
  <si>
    <t xml:space="preserve"> A.9.3.1</t>
  </si>
  <si>
    <t xml:space="preserve"> A.9.4.2</t>
  </si>
  <si>
    <t xml:space="preserve"> A.9.4.3</t>
  </si>
  <si>
    <t>A.11.1.1</t>
  </si>
  <si>
    <t xml:space="preserve"> A.11.1.2</t>
  </si>
  <si>
    <t xml:space="preserve"> A.11.1.3</t>
  </si>
  <si>
    <t xml:space="preserve"> A.11.1.4</t>
  </si>
  <si>
    <t xml:space="preserve"> A.11.1.5</t>
  </si>
  <si>
    <t xml:space="preserve"> A.11.1.6</t>
  </si>
  <si>
    <t xml:space="preserve"> A.11.2.1</t>
  </si>
  <si>
    <t xml:space="preserve"> A.11.2.5</t>
  </si>
  <si>
    <t xml:space="preserve"> A.11.2.6</t>
  </si>
  <si>
    <t xml:space="preserve"> A.11.2.7</t>
  </si>
  <si>
    <t xml:space="preserve"> A.11.2.8</t>
  </si>
  <si>
    <t>A.6.2.1</t>
  </si>
  <si>
    <t xml:space="preserve"> A.6.2.2</t>
  </si>
  <si>
    <t xml:space="preserve"> A.13.1.1</t>
  </si>
  <si>
    <t xml:space="preserve"> A.13.2.1</t>
  </si>
  <si>
    <t>A.6.1.2</t>
  </si>
  <si>
    <t xml:space="preserve"> A.9.1.2</t>
  </si>
  <si>
    <t xml:space="preserve"> A.9.4.1</t>
  </si>
  <si>
    <t xml:space="preserve"> A.9.4.4</t>
  </si>
  <si>
    <t xml:space="preserve"> A.9.4.5</t>
  </si>
  <si>
    <t>A.13.1.1</t>
  </si>
  <si>
    <t xml:space="preserve"> A.13.1.3</t>
  </si>
  <si>
    <t xml:space="preserve"> A.14.1.2</t>
  </si>
  <si>
    <t xml:space="preserve"> A.14.1.3</t>
  </si>
  <si>
    <t>A.7.1.1</t>
  </si>
  <si>
    <t xml:space="preserve"> A.9.2.1</t>
  </si>
  <si>
    <t>A.7.2.2</t>
  </si>
  <si>
    <t xml:space="preserve"> A.12.2.1</t>
  </si>
  <si>
    <t xml:space="preserve"> A.7.2.2</t>
  </si>
  <si>
    <t xml:space="preserve"> A.13.2.3</t>
  </si>
  <si>
    <t xml:space="preserve"> A.8.3.1</t>
  </si>
  <si>
    <t xml:space="preserve"> A.8.3.2</t>
  </si>
  <si>
    <t xml:space="preserve"> A.8.3.3</t>
  </si>
  <si>
    <t>A.12.1.3</t>
  </si>
  <si>
    <t xml:space="preserve"> A.7.1.1</t>
  </si>
  <si>
    <t xml:space="preserve"> A.7.1.2</t>
  </si>
  <si>
    <t xml:space="preserve"> A.7.3.1</t>
  </si>
  <si>
    <t xml:space="preserve"> A.8.2.2</t>
  </si>
  <si>
    <t xml:space="preserve"> A.8.2.3</t>
  </si>
  <si>
    <t xml:space="preserve"> A.9.1.1</t>
  </si>
  <si>
    <t xml:space="preserve"> A.10.1.1</t>
  </si>
  <si>
    <t xml:space="preserve"> A.13.2.4</t>
  </si>
  <si>
    <t xml:space="preserve"> A.14.2.4</t>
  </si>
  <si>
    <t>A.12.1.2</t>
  </si>
  <si>
    <t xml:space="preserve"> A.12.6.2</t>
  </si>
  <si>
    <t xml:space="preserve"> A.14.2.2</t>
  </si>
  <si>
    <t xml:space="preserve"> A.14.2.3</t>
  </si>
  <si>
    <t>A.6.1.5</t>
  </si>
  <si>
    <t xml:space="preserve"> A.14.1.1</t>
  </si>
  <si>
    <t xml:space="preserve"> A.14.2.1</t>
  </si>
  <si>
    <t xml:space="preserve"> A.14.2.5</t>
  </si>
  <si>
    <t>A.12.3.1</t>
  </si>
  <si>
    <t xml:space="preserve"> A.17.1.3</t>
  </si>
  <si>
    <t xml:space="preserve"> A.11.2.2</t>
  </si>
  <si>
    <t xml:space="preserve"> Clause 9</t>
  </si>
  <si>
    <t xml:space="preserve"> Clause 10</t>
  </si>
  <si>
    <t>A.16.1.1</t>
  </si>
  <si>
    <t xml:space="preserve"> A.7.2.3</t>
  </si>
  <si>
    <t xml:space="preserve"> A.8.1.4</t>
  </si>
  <si>
    <t xml:space="preserve"> A.16.1.3</t>
  </si>
  <si>
    <t xml:space="preserve"> A.18.2.2</t>
  </si>
  <si>
    <t>A.11.1.2</t>
  </si>
  <si>
    <t xml:space="preserve"> A.11.2.4</t>
  </si>
  <si>
    <t>A.12.4.1</t>
  </si>
  <si>
    <t xml:space="preserve"> A.12.4.2</t>
  </si>
  <si>
    <t xml:space="preserve"> A.12.4.3</t>
  </si>
  <si>
    <t xml:space="preserve"> A.12.4.4</t>
  </si>
  <si>
    <t xml:space="preserve"> A.12.7.1</t>
  </si>
  <si>
    <t xml:space="preserve"> A.11.2.9</t>
  </si>
  <si>
    <t>A.17.1.2</t>
  </si>
  <si>
    <t>A.12.1.1</t>
  </si>
  <si>
    <t xml:space="preserve"> A.12.1.2</t>
  </si>
  <si>
    <t xml:space="preserve"> A.13.1.2</t>
  </si>
  <si>
    <t xml:space="preserve"> A.16.1.1</t>
  </si>
  <si>
    <t xml:space="preserve"> A.16.1.4</t>
  </si>
  <si>
    <t xml:space="preserve"> A.16.1.7</t>
  </si>
  <si>
    <t>A.12.5.1</t>
  </si>
  <si>
    <t>A.14.2.7</t>
  </si>
  <si>
    <t xml:space="preserve"> A.14.2.7</t>
  </si>
  <si>
    <t>A.18.1.4</t>
  </si>
  <si>
    <t>A.16.1.2</t>
  </si>
  <si>
    <t>A.6.1.3</t>
  </si>
  <si>
    <t xml:space="preserve"> A.16.1.2</t>
  </si>
  <si>
    <t xml:space="preserve"> Clause 7.4</t>
  </si>
  <si>
    <t xml:space="preserve"> Clause 16.1.2</t>
  </si>
  <si>
    <t xml:space="preserve"> A.16.1.5</t>
  </si>
  <si>
    <t xml:space="preserve"> A.16.1.6</t>
  </si>
  <si>
    <t>#Ref</t>
  </si>
  <si>
    <t>Ref</t>
  </si>
  <si>
    <t>Pregunta de Auditoría</t>
  </si>
  <si>
    <t>5.1.1 Documento de Políticas de seguridad de la información</t>
  </si>
  <si>
    <t>6.1 Organización Interna</t>
  </si>
  <si>
    <t>A.6.1.1 Funciones y responsabilidades de seguridad de la información</t>
  </si>
  <si>
    <t>A.6.1.2 Segregación de tareas</t>
  </si>
  <si>
    <t>¿Están definidos los deberes y responsabilidades de forma tal que se evite un conflicto de intereses, particularmente con la información y los sistemas que involucran altos riesgos?</t>
  </si>
  <si>
    <t>A.6.1.3 Contacto con Autoridades</t>
  </si>
  <si>
    <t>¿Está claramente definido quién debe ponerse en contacto con qué autoridades?</t>
  </si>
  <si>
    <t>A.6.1.4 Contacto con grupos de especial interés</t>
  </si>
  <si>
    <t xml:space="preserve">A.6.1.5 Seguridad de la información en la gestión de proyectos </t>
  </si>
  <si>
    <t>6.2.1 Política de dispositivo móvil</t>
  </si>
  <si>
    <t>¿Existen normas para el manejo seguro de dispositivos móviles?</t>
  </si>
  <si>
    <t>6.2.2 Tele trabajo</t>
  </si>
  <si>
    <t>A.7.1.2 Términos y condiciones de contratación</t>
  </si>
  <si>
    <t>7.2  Durante el empleo</t>
  </si>
  <si>
    <t>A.7.2.1 Responsabilidades de la dirección</t>
  </si>
  <si>
    <t>A.7.2.2 concienciación, formación y capacitación en seguridad de la información</t>
  </si>
  <si>
    <t>A.7.2.3 Proceso disciplinario</t>
  </si>
  <si>
    <t>¿Todos los empleados que han cometido una violación a la seguridad han sido sometidos a un procesos disciplinario formal?</t>
  </si>
  <si>
    <t>7.3 Cese del empleo o cambio de puesto de trabajo</t>
  </si>
  <si>
    <t>7.3.1 Cese del empleo o cambio de puesto de trabajo.</t>
  </si>
  <si>
    <t>A.8.1 Responsabilidad sobre los activos</t>
  </si>
  <si>
    <t>A.8.1.1 Inventario de activos</t>
  </si>
  <si>
    <t>A.8.1.2 Propiedad de los activos</t>
  </si>
  <si>
    <t>A.8.1.3 Uso aceptable de los activos</t>
  </si>
  <si>
    <t>A.8.1.4 Devolución de activos</t>
  </si>
  <si>
    <t>A.8.2 Clasificación de la información</t>
  </si>
  <si>
    <t>A.8.2.1 Clasificación de la Información</t>
  </si>
  <si>
    <t>A.8.2.2 Etiquetado de información</t>
  </si>
  <si>
    <t>A.8.2.3 Manejo de activos</t>
  </si>
  <si>
    <t>A.8.3 Manejo de los medios</t>
  </si>
  <si>
    <t>A.8.3.1 Gestión de medios extraíbles</t>
  </si>
  <si>
    <t>A.8.3.2 Eliminación de Medios</t>
  </si>
  <si>
    <t>A.8.3.3 Transferencia de medios físicos</t>
  </si>
  <si>
    <t>¿Los medios que contienen información sensible son protegidos mientras se los transporta?</t>
  </si>
  <si>
    <t>Sección 9</t>
  </si>
  <si>
    <t>A.9 Control de acceso</t>
  </si>
  <si>
    <t>A.9.1 Requisitos del negocio para el control de acceso</t>
  </si>
  <si>
    <t>A.9.1.1 Política de control de acceso</t>
  </si>
  <si>
    <t>A.9.1.2 El acceso a las redes y los servicios de red</t>
  </si>
  <si>
    <t>A.9.2 Gestión de acceso de usuario</t>
  </si>
  <si>
    <t>A.9.2.1 Registro y des-registro de usuario</t>
  </si>
  <si>
    <t>A.9.2.2 Provisión de acceso de usuario</t>
  </si>
  <si>
    <t>A.9.2.3 Gestión de derechos de acceso privilegiado</t>
  </si>
  <si>
    <t>A.9.2.4 Gestión de información secreta de autenticación de los usuarios</t>
  </si>
  <si>
    <t>A.9.2.6 Eliminación o ajuste de los derechos de acceso</t>
  </si>
  <si>
    <t>¿Se han eliminado los derechos de acceso a todos los empleados y contratistas una vez finalizado su contrato?</t>
  </si>
  <si>
    <t>A.9.3 Responsabilidades del usuario</t>
  </si>
  <si>
    <t>A.9.3.1 Uso de información secreta de autenticación</t>
  </si>
  <si>
    <t>A.9.4 Control de sistemas y acceso a las aplicaciones</t>
  </si>
  <si>
    <t>A.9.4.1 Restricción y acceso a las aplicaciones</t>
  </si>
  <si>
    <t>¿Está restringido el acceso a bases de datos y aplicaciones de acuerdo con la política de control de acceso?</t>
  </si>
  <si>
    <t>A.9.4.2 Procedimientos seguros de inicio de sesión</t>
  </si>
  <si>
    <t>A.9.4.3 Sistema de gestión de contraseñas</t>
  </si>
  <si>
    <t>A.9.4.4 Uso de programas utilitarios privilegiados</t>
  </si>
  <si>
    <t>A.9.4.5 Control de acceso al código fuente de los programas</t>
  </si>
  <si>
    <t>¿El acceso al código fuente está restringido a personas autorizadas?</t>
  </si>
  <si>
    <t>A.10.1 Controles criptográficos</t>
  </si>
  <si>
    <t>A10.1.1 Política de uso de los controles criptográficos</t>
  </si>
  <si>
    <t>A11 Seguridad física y ambiental (11.1 y 11.2)</t>
  </si>
  <si>
    <t>A.11.1 Áreas Seguras</t>
  </si>
  <si>
    <t>A.11.1.1 Perímetro de seguridad física</t>
  </si>
  <si>
    <t>A.11.1.2 Controles físicos de entrada</t>
  </si>
  <si>
    <t>¿El acceso a las áreas seguras está protegido con controles que permiten el ingreso únicamente de las personas autorizadas?</t>
  </si>
  <si>
    <t>A.11.1.3 Seguridad de oficinas, despachos e instalaciones</t>
  </si>
  <si>
    <t>¿Las áreas seguras están ubicadas de forma tal que no sean visibles a personas ajenas a la empresa y que no sean fácilmente accesibles desde el exterior?</t>
  </si>
  <si>
    <t>A.11.1.4 Protección contra las amenazas externas y al medio ambiente</t>
  </si>
  <si>
    <t>A.11.1.5 trabajo en áreas seguras</t>
  </si>
  <si>
    <t>A.11.1.6 zonas de entrega y de carga</t>
  </si>
  <si>
    <t>A.11.2 Equipamiento</t>
  </si>
  <si>
    <t>A.11.2.1 Ubicación y protección del equipo</t>
  </si>
  <si>
    <t>A.11.2.2 Servicios de apoyo</t>
  </si>
  <si>
    <t>¿El equipamiento cuenta con suministro ininterrumpido de energía eléctrica?</t>
  </si>
  <si>
    <t>A.11.2.3 Seguridad del cableado</t>
  </si>
  <si>
    <t>A.11.2.4 Mantenimiento de los equipos</t>
  </si>
  <si>
    <t>A.11.2.5 Remoción de activos</t>
  </si>
  <si>
    <t>A.11.2.6 Seguridad de equipos y activos fuera de las instalaciones</t>
  </si>
  <si>
    <t>A.11.2.7 Reutilización o eliminación segura de equipos</t>
  </si>
  <si>
    <t>¿Se elimina toda la información y software con licencia cuando los medios o equipamiento es desechado?</t>
  </si>
  <si>
    <t>A.11.2.8 Equipo de usuarios desatendido</t>
  </si>
  <si>
    <t>A.11.2.9 Política de pantalla y escritorio limpio</t>
  </si>
  <si>
    <t>A.12.1 Responsabilidades y procedimientos de operación</t>
  </si>
  <si>
    <t>A.12.1.1 Documentación de los procedimientos de operación</t>
  </si>
  <si>
    <t>A.12.1.2 Gestión de cambios</t>
  </si>
  <si>
    <t>A.12.1.3 Gestión de capacidades</t>
  </si>
  <si>
    <t>A.12.1.4 Separación de los entornos de desarrollo, de pruebas y operativos</t>
  </si>
  <si>
    <t>¿Están debidamente separados los ambientes de desarrollo, prueba y producción?</t>
  </si>
  <si>
    <t>A.12.2 Protección contra el malware</t>
  </si>
  <si>
    <t>A.12.2.1 Los controles contra el malware</t>
  </si>
  <si>
    <t>A.12.3 Copia de seguridad</t>
  </si>
  <si>
    <t>A.12.3.1 Copia de seguridad de la información</t>
  </si>
  <si>
    <t>A.12.4 Registro y supervisión</t>
  </si>
  <si>
    <t>A.12.4.1 Registro de eventos</t>
  </si>
  <si>
    <t>A.12.4.2 Protección de la información de los registros</t>
  </si>
  <si>
    <t>¿Se protegen los registros de tal forma que personas no autorizadas no puedan modificarlos?</t>
  </si>
  <si>
    <t>A.12.4.3 Registro del administrador y el operador</t>
  </si>
  <si>
    <t>¿Se protegen los registros de administrador de tal forma que los administradores no puedan modificarlos o borrarlos; y se controlan periódicamente?</t>
  </si>
  <si>
    <t>A.12.4.4 sincronización del reloj</t>
  </si>
  <si>
    <t>A.12.5 Control de software en explotación</t>
  </si>
  <si>
    <t>A.12.5.1 Instalación de software en sistemas en producción</t>
  </si>
  <si>
    <t>A.12.6 Gestión de vulnerabilidades técnicas</t>
  </si>
  <si>
    <t>A.12.6.1 Gestión de vulnerabilidades técnicas</t>
  </si>
  <si>
    <t>A.12.6.2 Las restricciones de instalación de software</t>
  </si>
  <si>
    <t>¿Existen reglas específicas que definan restricciones sobre instalación de software por los usuarios?</t>
  </si>
  <si>
    <t>A.12.7 Consideraciones sobre la auditoria de los sistemas de inf.</t>
  </si>
  <si>
    <t>A.12.7.1 Controles de auditoria de los sistemas de información</t>
  </si>
  <si>
    <t>A.13.1 Gestión e la seguridad de las redes</t>
  </si>
  <si>
    <t>A.13.1.1 Controles de red</t>
  </si>
  <si>
    <t>¿Se controlan las redes de tal forma que protejan la información de los sistemas y aplicaciones?</t>
  </si>
  <si>
    <t>A.13.1.2 Seguridad de servicios de red</t>
  </si>
  <si>
    <t>A.13.1.3 Segregaciones en las redes</t>
  </si>
  <si>
    <t>¿Están separados en diferentes redes los grupos de usuarios, servicios y sistemas?</t>
  </si>
  <si>
    <t>A.13.2 Transferencia de información</t>
  </si>
  <si>
    <t>A.13.2.1 Políticas y procedimientos de transferencia de inf.</t>
  </si>
  <si>
    <t>A.13.2.2 Los acuerdos de transferencia de información</t>
  </si>
  <si>
    <t>A.13.2.3 Mensajería electrónica</t>
  </si>
  <si>
    <t>A.13.2.4 Confidencialidad o acuerdos de no revelación</t>
  </si>
  <si>
    <t>A.14.1 Requisitos de seguridad de los sistemas de información</t>
  </si>
  <si>
    <t>A.14.1.1 Análisis y especificación de los requisitos de seguridad</t>
  </si>
  <si>
    <t>¿Están definidos los requerimientos de seguridad para los nuevos sistemas de información o para cualquier cambio sobre ellos?</t>
  </si>
  <si>
    <t>A.14.1.2 Garantizar servicios de aplicación en redes publicas</t>
  </si>
  <si>
    <t>A.14.1.3 Proteger las transacciones de los servicios de aplicación</t>
  </si>
  <si>
    <t>A.14.2 Seguridad en los procesos de desarrollo y soporte</t>
  </si>
  <si>
    <t>A.14.2.1 Política de desarrollo seguro</t>
  </si>
  <si>
    <t>A.14.2.2 Procedimientos de control de cambio del sistema</t>
  </si>
  <si>
    <t>A.14.2.3 revisión técnica de las aplicaciones tras efectuar cambios en la plataforma operativa</t>
  </si>
  <si>
    <t>¿Se prueban las aplicaciones críticas luego de modificaciones o actualizaciones en los sistemas operativos?</t>
  </si>
  <si>
    <t>A.14.2.4 Restricciones a los cambios en los paquetes de software</t>
  </si>
  <si>
    <t>A.14.2.5 Principios de ingeniería de sistema seguro</t>
  </si>
  <si>
    <t>¿Están documentados e implementados los principios para diseñar sistemas seguros?</t>
  </si>
  <si>
    <t>A.14.2.6 entorno de desarrollo seguro</t>
  </si>
  <si>
    <t>A.14.2.7 desarrollo subcontratado</t>
  </si>
  <si>
    <t>A.14.2.8 pruebas de seguridad del sistema</t>
  </si>
  <si>
    <t>A.14.2.9 pruebas de aceptación del sistema</t>
  </si>
  <si>
    <t>A.14.3 Datos de prueba</t>
  </si>
  <si>
    <t>A.14.3.1 Protección de los datos de prueba del sistema</t>
  </si>
  <si>
    <t>A.15.1 Seguridad de la información en las relaciones con proveedores</t>
  </si>
  <si>
    <t>A.15.1.1 Política de seguridad de la información para las relaciones con proveedores</t>
  </si>
  <si>
    <t>A.15.1.2 Abordando la seguridad en los acuerdos con los proveedores</t>
  </si>
  <si>
    <t>A.15.1.3 la cadena de suministro de la tecnología de la información y comunicación</t>
  </si>
  <si>
    <t xml:space="preserve">A.15.2.1 Seguimiento y revisión de servicios del proveedor </t>
  </si>
  <si>
    <t>A.15.2.2 Gestión de cambios a servicios del proveedor</t>
  </si>
  <si>
    <t>Al realizar cambios sobre los acuerdos y contratos con proveedores y asociados, ¿se toman en cuenta los riesgos y los procesos existentes?</t>
  </si>
  <si>
    <t>A.16.1 Responsabilidad y procedimientos</t>
  </si>
  <si>
    <t>A.16.1.1 Responsabilidades y procedimientos</t>
  </si>
  <si>
    <t>A.16.1 .2 informar eventos de seguridad de la información</t>
  </si>
  <si>
    <t>A.16.1 .3 informar sobre puntos débiles de seguridad de la información</t>
  </si>
  <si>
    <t>A.16.1 .4 Evaluación y decisión sobre eventos de seguridad de la información</t>
  </si>
  <si>
    <t>¿Se evalúan y clasifican todos los eventos de seguridad?</t>
  </si>
  <si>
    <t>A.16.1 .5 Repuesta a incidentes de seguridad de la información</t>
  </si>
  <si>
    <t>A.16.1 .6 Aprendiendo de incidentes de seguridad de la información</t>
  </si>
  <si>
    <t>¿Se analizan los incidentes de seguridad para conocer cómo prevenirlos?</t>
  </si>
  <si>
    <t>A.16.1 .7 Recolección de evidencia</t>
  </si>
  <si>
    <t>A.17.1 Continuidad de la seguridad de la información</t>
  </si>
  <si>
    <t>A.17.1.1 Planificación de la continuidad de la seguridad de la información</t>
  </si>
  <si>
    <t>A.17.1.2 Aplicación de la continuada de la seguridad de la información</t>
  </si>
  <si>
    <t xml:space="preserve">¿Se realizan pruebas y verificaciones para asegurar la respuesta efectiva? </t>
  </si>
  <si>
    <t>A.17.2 Redundancias</t>
  </si>
  <si>
    <t>A.17.2.1 Disponibilidad de instalaciones de procesamientos de la información</t>
  </si>
  <si>
    <t>¿La infraestructura de TI es redundante (por ej., una ubicación secundaria) como para cumplir las expectativas durante un desastre?</t>
  </si>
  <si>
    <t>A.18.1 Cumplimiento de los requisitos legales y contractuales</t>
  </si>
  <si>
    <t>A.18.1.1 Identificación de la normativa aplicable y de los requisitos contractuales</t>
  </si>
  <si>
    <t>A.18.1.2 Derechos de propiedad intelectual (dpi)</t>
  </si>
  <si>
    <t>¿Existen procedimientos que garanticen el cumplimiento de derechos de propiedad intelectual, especialmente el uso de software con licencia?</t>
  </si>
  <si>
    <t>A.18.1.3 Protección de los registros</t>
  </si>
  <si>
    <t>¿Se protegen todos los registros conforme a lo definido en los requerimientos normativos, contractuales y de otro tipo?</t>
  </si>
  <si>
    <t>A.18.1.4 Protección y privacidad de información de identificación personal</t>
  </si>
  <si>
    <t>¿La información personal identificable se protege como lo disponen las leyes y normas?</t>
  </si>
  <si>
    <t>A.18.1.5 Regulación de los controles criptográficos</t>
  </si>
  <si>
    <t>A.18.2 Revisiones de seguridad de la información</t>
  </si>
  <si>
    <t>A.18.2.2 Cumplimiento de las normas y políticas de seguridad</t>
  </si>
  <si>
    <t>A.18.2.3 Revisión de cumplimiento de normas técnicas</t>
  </si>
  <si>
    <t>¿Se revisan periódicamente los sistemas de información para verificar su cumplimiento con las políticas y normas de seguridad de la información?</t>
  </si>
  <si>
    <t>Análisis de Brechas ISO 27001 y 27002 para NIST</t>
  </si>
  <si>
    <t xml:space="preserve"> Control</t>
  </si>
  <si>
    <t>a) Estratégia del negocio</t>
  </si>
  <si>
    <t>c) El entorno de amenazas a la seguridad de la información actual y proyectado</t>
  </si>
  <si>
    <t>c) Procesos para manejar desviaciones y excepciones</t>
  </si>
  <si>
    <t>¿Todas las políticas de seguridad de la información son revisadas y actualizadas regularemente?</t>
  </si>
  <si>
    <t>5. Politica de Seguridad de la Información</t>
  </si>
  <si>
    <t>5.1 Dirección de gestión para la seguridad de la información</t>
  </si>
  <si>
    <t>¿Todas las políticas de seguridad de la información necesarias son aprobadas por la gerencia?</t>
  </si>
  <si>
    <t>Solicitar evidencia de perfiles de puesto o donde se evidencien las responsabilidades</t>
  </si>
  <si>
    <t>¿Se tiene asignada la responsabilidad para la gestión de riesgos de seguridad?</t>
  </si>
  <si>
    <t>¿Se define responsabilidad para la aceptación de riesgos residuales?</t>
  </si>
  <si>
    <t>¿Los riesgos de seguridad de la información se identifican y abordan como parte del proyecto?</t>
  </si>
  <si>
    <t>E</t>
  </si>
  <si>
    <t>La política del dispositivo móvil considera:</t>
  </si>
  <si>
    <t>f) el uso de redes domésticas y los requisitos o restricciones en la configuración de los servicios de red inalámbrica;</t>
  </si>
  <si>
    <t>7. Seguridad relacionada con el personal</t>
  </si>
  <si>
    <t>7.1 Antes del empleo</t>
  </si>
  <si>
    <t>7.1.1 Selección</t>
  </si>
  <si>
    <t>¿Se realizan verificaciones de antecedentes a todos los candidatos a empleado?</t>
  </si>
  <si>
    <t>a) tiene la competencia necesaria para desempeñar el papel de seguridad;</t>
  </si>
  <si>
    <t>Cuando se contrata a un individuo para un rol específico de seguridad de la información, las organizaciones deben asegurarse de que el candidato:</t>
  </si>
  <si>
    <t>b) se puede confiar en que asuma el rol, especialmente si el rol es crítico para la organización.</t>
  </si>
  <si>
    <t>Ante un ascenso, la empresa considera realizar chequeos de antecedentes acordes al nuevo empleo?</t>
  </si>
  <si>
    <t>A.7.1.2</t>
  </si>
  <si>
    <t>a) firma de un NDA por todos los empleados y contratistas que tienen acceso a información confidencial</t>
  </si>
  <si>
    <t>b) las responsabilidades y derechos legales del empleado o contratistas sobre la propiedad intelectual o la legislación de protección de datos</t>
  </si>
  <si>
    <t>A.7.2.1</t>
  </si>
  <si>
    <t>Continuar teniendo las habilidades y calificaciones apropiadas y recibir educación regularmente.</t>
  </si>
  <si>
    <t>Cuentan con un canal de de notificación sobre violaciones de la seguridad de la información</t>
  </si>
  <si>
    <t>¿Se imparte concientización sobre seguridad de la información?</t>
  </si>
  <si>
    <t>¿Se utilizan diferentes canales para transmitir la información de la concientización?</t>
  </si>
  <si>
    <t>¿La concientización de seguridad se da de forma periódica?</t>
  </si>
  <si>
    <t>¿Se lleva a cabo campañas de capacitación a todos los colaboradores sobre políticas y procedimientos de seguridad, acorde a su función?</t>
  </si>
  <si>
    <t>¿La concientización se imparte a altos mandos?</t>
  </si>
  <si>
    <t>A.7.2.3</t>
  </si>
  <si>
    <t>¿Se da a conocer a los colaboradores el proceso disciplinario de la empresa?</t>
  </si>
  <si>
    <t xml:space="preserve">¿Están definidas en el acuerdo las responsabilidades sobre seguridad de la información que siguen vigentes luego de la finalización del empleo? </t>
  </si>
  <si>
    <t>8. Gestión de activos</t>
  </si>
  <si>
    <t>¿Cómo se lleva el inventario de activos informáticos?</t>
  </si>
  <si>
    <t>¿Cómo se aseguran de mantener actualizado el inventario?</t>
  </si>
  <si>
    <t>¿Quién tiene asignada la responsabilidad de mantener el inventario?</t>
  </si>
  <si>
    <t>¿Se identifica la criticidad del activo?</t>
  </si>
  <si>
    <t>¿A cada activo se le asigna un propietario?</t>
  </si>
  <si>
    <t>¿El propietario del activo se asigna desde que es creado / dado de alta?</t>
  </si>
  <si>
    <t>Solicitar inventario de activos de información</t>
  </si>
  <si>
    <t>A.7.3.1</t>
  </si>
  <si>
    <t>A.8.1.2</t>
  </si>
  <si>
    <t>¿Se cuenta con una política de uso aceptable de los activos?</t>
  </si>
  <si>
    <t>A.8.1.3</t>
  </si>
  <si>
    <t>¿La política es divulgada a todo los colaboradores y terceros que hacen uso de los activos?</t>
  </si>
  <si>
    <t>A.8.1.4</t>
  </si>
  <si>
    <t>¿Existe un procedimiento para la devolución de los activos?</t>
  </si>
  <si>
    <t>A.8.2.2</t>
  </si>
  <si>
    <t>¿Se tiene establecida una política y procedimiento de etiquedato?</t>
  </si>
  <si>
    <t>¿Las etiquetas deben ser fácilmente reconocibles?</t>
  </si>
  <si>
    <t>Restricciones de acceso que respaldan los requisitos de protección para cada nivel de clasificación.</t>
  </si>
  <si>
    <t>Protección de copias temporales o permanentes de información de acuerdo con la política</t>
  </si>
  <si>
    <t>A.8.3.1</t>
  </si>
  <si>
    <t>¿Se lleva inventario de los medios?</t>
  </si>
  <si>
    <t>A.8.3.2</t>
  </si>
  <si>
    <t>b) Almacenamiento de medios de acuerdo con las especificaciones del fabricante</t>
  </si>
  <si>
    <t>d) Los medios que almacenan respaldos de datos se resguardan en un lugar alejado a donde se encuentran las fuentes de datos?</t>
  </si>
  <si>
    <t>Se deben considerar las siguientes pautas para proteger los medios que contienen la información que se transporta:</t>
  </si>
  <si>
    <t>b) En la eliminación de elementos sensibles ¿se deja registro de la actividad?</t>
  </si>
  <si>
    <t>a) Medios que contienen información confidencial se almacenan y desechan de forma segura (por ejemplo: incineración o trituración, o borrado de datos)</t>
  </si>
  <si>
    <t>c) ¿Se tiene el control para la transferencia de medios?</t>
  </si>
  <si>
    <t>A.8.3.3</t>
  </si>
  <si>
    <t>A.9.1.1</t>
  </si>
  <si>
    <t>¿Los accesos se asginan con base en el principio de privilegio mínimo?</t>
  </si>
  <si>
    <t>¿Se requiere autorización de acceso antes de otorgar los privilegios?</t>
  </si>
  <si>
    <t>¿Los permisos de acceso son otorgados por el propietario del activo?</t>
  </si>
  <si>
    <t>¿Se da a conocer al usuario las responsabilidades de las credenciales?</t>
  </si>
  <si>
    <t>¿Se cuenta con doble factor de autenticación para los sistemas / áreas críticas?</t>
  </si>
  <si>
    <t>¿Se implementan revisiones periodicas sobre la gestión de accesos?</t>
  </si>
  <si>
    <t>¿Se tiene implementado monitoreo para las actividades de usuarios y usuarios privilegiados?</t>
  </si>
  <si>
    <t>¿Se establece monitoreo para actividades de los proveedores?</t>
  </si>
  <si>
    <t>¿Existe una política para el control de accesos?</t>
  </si>
  <si>
    <t>¿La política tiene alcance los usuarios utilizados por proveedores?</t>
  </si>
  <si>
    <t>¿Se cuenta con un porcedimiento de abc de usuarios?</t>
  </si>
  <si>
    <t>El proceso incluye:</t>
  </si>
  <si>
    <t>a) asignación de ID de usuario únicos</t>
  </si>
  <si>
    <t>b) deshabilitación o eliminación de forma inmediata las ID de usuario de los usuarios que abandonaron la organización</t>
  </si>
  <si>
    <t>c) deshabilitación o eliminación de ID de usuarios por defecto</t>
  </si>
  <si>
    <t>¿Se cuenta con un porcedimiento de abc de usuarios privilegiados?</t>
  </si>
  <si>
    <t>¿Se cuenta con un porcedimiento de abc de usuarios remotos?</t>
  </si>
  <si>
    <t>a) obtener la autorización del propietario del sistema o servicio</t>
  </si>
  <si>
    <t>b) El acceso otorgado de acuerdo a las políticas de control de acceso</t>
  </si>
  <si>
    <t>c) garantizar que los derechos de acceso no estén activados antes de que se completen los procedimientos de autorización</t>
  </si>
  <si>
    <t>Los accesos para usuarios privilegiados consideran:</t>
  </si>
  <si>
    <t>a) los derechos de acceso privilegiados deberían asignarse a los usuarios sobre una base de necesidad de uso</t>
  </si>
  <si>
    <t>b) se define fecha de expiración de los derechos de acceso</t>
  </si>
  <si>
    <t>d) Los acceso privilegiados se revisan regularmente</t>
  </si>
  <si>
    <t>e) No se permite el uso de ID de usuario de administración genérico</t>
  </si>
  <si>
    <t>f) Se realiza un proceso de cambio de contraseñas de ID de usuarios genéricos cuando algún colaborador que conoce esta información cambia de trabajo</t>
  </si>
  <si>
    <t>c) Verificación de la identidad de un usuario antes de proporcionar la nueva contraseña.</t>
  </si>
  <si>
    <t>b) Asignación de primera contraseña o a su reinicio de forma aleatoria</t>
  </si>
  <si>
    <t>4) libre de caracteres consecutivos idénticos, totalmente numéricos o completamente alfabéticos;</t>
  </si>
  <si>
    <t>Los usuarios son informados sobre:</t>
  </si>
  <si>
    <t>a) mantener la confidencialidad de las credenciales</t>
  </si>
  <si>
    <t>c) cambiar la información de autenticación secreta siempre que haya alguna indicación de su posible compromiso.</t>
  </si>
  <si>
    <t>d) selección de contraseñas que sean:</t>
  </si>
  <si>
    <t>1) fácil de recordar</t>
  </si>
  <si>
    <t>2) no adivinable (p. nombres, números de teléfono y fechas de nacimiento)</t>
  </si>
  <si>
    <t>3) no es vulnerable a ataques de diccionario</t>
  </si>
  <si>
    <t>f) no utilización de credenciales para fines comerciales y no comerciales.</t>
  </si>
  <si>
    <t>¿La asingación de privilegios está basado en el principio de privilegio mínimo?</t>
  </si>
  <si>
    <t>¿Los accesos se asignan con base en un catálogo de perfiles y privilegios?</t>
  </si>
  <si>
    <t>1) fecha y hora del inicio de sesión previo exitoso;</t>
  </si>
  <si>
    <t>2) detalles de cualquier intento fallido de inicio de sesión desde el último inicio de sesión exitoso;</t>
  </si>
  <si>
    <t xml:space="preserve">Los sistema están configurados para </t>
  </si>
  <si>
    <t>b) registra intentos fallidos y exitosos</t>
  </si>
  <si>
    <t>Finalizar sesiones inactivas después de un período de inactividad</t>
  </si>
  <si>
    <t>c) obligar a los usuarios a cambiar sus contraseñas en el primer inicio de sesión.</t>
  </si>
  <si>
    <t>d) mantener un registro de las contraseñas utilizadas anteriormente y evitar la reutilización</t>
  </si>
  <si>
    <t>¿Se controla el uso de herramientas de utilidad, que pueden anular los controles de seguridad de aplicaciones y sistemas?</t>
  </si>
  <si>
    <t>a) Están en un segmento diferente al de producción</t>
  </si>
  <si>
    <t>c) el mantenimiento y la copia a la biblioteca está sujeto a un control de cambios</t>
  </si>
  <si>
    <t>10 Criptografía</t>
  </si>
  <si>
    <t>b) La protección de la información transportada por dispositivos de medios móviles o extraíbles o por líneas de comunicación.</t>
  </si>
  <si>
    <t>a) Evaluación de riesgos para identificar el tipo, la solidez y la calidad del algoritmo de encriptación requerido.</t>
  </si>
  <si>
    <t>A.10.1.2</t>
  </si>
  <si>
    <t>¿Se tiene una gestión de llaves basado en un conjunto de normas y procedimientos seguros que incluye:</t>
  </si>
  <si>
    <t>a) generación de llaves</t>
  </si>
  <si>
    <t xml:space="preserve">c) distribución de llaves </t>
  </si>
  <si>
    <t>d) almacenamiento de llaves</t>
  </si>
  <si>
    <t>e) cambio o actualización de llaves</t>
  </si>
  <si>
    <t>f) gestión de llaves comprometidas</t>
  </si>
  <si>
    <t>g) revocación de claves</t>
  </si>
  <si>
    <t>h) recuperar llaves perdidas o corruptas</t>
  </si>
  <si>
    <t>i) copia de seguridad de llaves</t>
  </si>
  <si>
    <t>j) destrucción de llaves</t>
  </si>
  <si>
    <t>d) no se debe permitir equipo fotográfico, de video, de audio u otro equipo de grabación, como cámaras en dispositivos móviles, a menos que esté autorizado.</t>
  </si>
  <si>
    <t>a) el equipo debe ubicarse para minimizar el acceso innecesario a las áreas de trabajo;</t>
  </si>
  <si>
    <t>b) las computadoras y los terminales deben dejarse desconectados o protegidos con un mecanismo de bloqueo de pantalla y teclado controlado por una contraseña, un token o un mecanismo de autenticación de usuario similar cuando desatendido y debe estar protegido con bloqueos de clave, contraseñas u otros controles cuando no esté en uso;</t>
  </si>
  <si>
    <t>c) se debe evitar el uso no autorizado de fotocopiadoras y otras tecnologías de reproducción (por ejemplo, escáneres, cámaras digitales);</t>
  </si>
  <si>
    <t>d) los medios que contienen información confidencial o clasificada deben eliminarse de las impresoras de inmediato.</t>
  </si>
  <si>
    <t>c) copia de seguridad</t>
  </si>
  <si>
    <t>3) escanea páginas web en busca de malware;</t>
  </si>
  <si>
    <t>Los registros de eventos deben incluir, cuando corresponda:</t>
  </si>
  <si>
    <t>a) ID de usuario;</t>
  </si>
  <si>
    <t>a) tecnología aplicada para la seguridad de los servicios de red, como la autenticación, el cifrado y los controles de conexión de red;</t>
  </si>
  <si>
    <t>h) proceso de notificación e informe de divulgación no autorizada o fuga de información confidencial;</t>
  </si>
  <si>
    <t>i) los términos para que la información sea devuelta o destruida al momento del cese del contrato;</t>
  </si>
  <si>
    <t>j) acciones esperadas a tomar en caso de incumplimiento del acuerdo.</t>
  </si>
  <si>
    <t>Los requisitos de seguridad de la información también deben considerar:</t>
  </si>
  <si>
    <t>a) seguridad del entorno de desarrollo;</t>
  </si>
  <si>
    <t>d) puntos de control de seguridad dentro de los hitos del proyecto;</t>
  </si>
  <si>
    <t>e) repositorios seguros;</t>
  </si>
  <si>
    <t>f) seguridad en el control de versiones;</t>
  </si>
  <si>
    <t>h) la capacidad de los desarrolladores de evitar, encontrar y corregir vulnerabilidades.</t>
  </si>
  <si>
    <t>b) requisitos contractuales para prácticas seguras de diseño, codificación y prueba</t>
  </si>
  <si>
    <t>Evidencia</t>
  </si>
  <si>
    <t>Anexo</t>
  </si>
  <si>
    <t>Evaluación</t>
  </si>
  <si>
    <t>A.14.2.6</t>
  </si>
  <si>
    <t>A.12.6.2</t>
  </si>
  <si>
    <t>A.11.1.6</t>
  </si>
  <si>
    <t>a.16.1.1</t>
  </si>
  <si>
    <t>A.16.1.3</t>
  </si>
  <si>
    <t>A.11.2.7</t>
  </si>
  <si>
    <t>A.11.2.8</t>
  </si>
  <si>
    <t>A.9.2.2</t>
  </si>
  <si>
    <t>A.9.2.3</t>
  </si>
  <si>
    <t>A.9.2.4</t>
  </si>
  <si>
    <t>A.9.2.6</t>
  </si>
  <si>
    <t>A.9.3.1</t>
  </si>
  <si>
    <t>A.9.4.1</t>
  </si>
  <si>
    <t>A.9.4.2</t>
  </si>
  <si>
    <t>A.9.4.3</t>
  </si>
  <si>
    <t>A.9.4.4</t>
  </si>
  <si>
    <t>A.9.4.5</t>
  </si>
  <si>
    <t>A.11.2.9</t>
  </si>
  <si>
    <t>A.14.2.9</t>
  </si>
  <si>
    <t>A.11.1.3</t>
  </si>
  <si>
    <t>A.11.1.5</t>
  </si>
  <si>
    <t>A.11.2.1</t>
  </si>
  <si>
    <t>A.11.2.3</t>
  </si>
  <si>
    <t>A.11.2.5</t>
  </si>
  <si>
    <t>A.12.4.2</t>
  </si>
  <si>
    <t>A.12.4.3</t>
  </si>
  <si>
    <t>A.12.4.4</t>
  </si>
  <si>
    <t>A.12.7.1</t>
  </si>
  <si>
    <t>A.13.1.2</t>
  </si>
  <si>
    <t>A.13.1.3</t>
  </si>
  <si>
    <t>A.13.2.2</t>
  </si>
  <si>
    <t>A.13.2.3</t>
  </si>
  <si>
    <t>A.13.2.4</t>
  </si>
  <si>
    <t>A.14.1.1</t>
  </si>
  <si>
    <t>A.14.1.2</t>
  </si>
  <si>
    <t>A.14.1.3</t>
  </si>
  <si>
    <t>A.14.2.1</t>
  </si>
  <si>
    <t>A.14.2.2</t>
  </si>
  <si>
    <t>A.14.2.3</t>
  </si>
  <si>
    <t>A.14.2.4</t>
  </si>
  <si>
    <t>A.14.2.5</t>
  </si>
  <si>
    <t>A.14.3.1</t>
  </si>
  <si>
    <t>A.15.1.2</t>
  </si>
  <si>
    <t>A.15.1.3</t>
  </si>
  <si>
    <t>A.15.2.2</t>
  </si>
  <si>
    <t>A.17.1.1</t>
  </si>
  <si>
    <t>A.17.2.1</t>
  </si>
  <si>
    <t>A.18.1.2</t>
  </si>
  <si>
    <t>A.18.1.3</t>
  </si>
  <si>
    <t>A.18.1.5</t>
  </si>
  <si>
    <t>A.18.2.2</t>
  </si>
  <si>
    <t>A.18.2.3</t>
  </si>
  <si>
    <t>18 Cumplimiento y Auditoria</t>
  </si>
  <si>
    <t>12 Seguridad Operativa</t>
  </si>
  <si>
    <t>13 Seguridad en las Telecomunicaciones</t>
  </si>
  <si>
    <t>14 Adquisición, desarrollo, mantenimiento de sistemas de inf.</t>
  </si>
  <si>
    <t>Sección 15 Relaciones con proveedores</t>
  </si>
  <si>
    <t>16 Gestión de los incidentes de seguridad de la información</t>
  </si>
  <si>
    <t>Sección 17 Gestión de la continuidad del negocio</t>
  </si>
  <si>
    <t>¿La organización determina los problemas externos e internos que son relevantes para su propósito y que afectan su capacidad para lograr el (los) resultado (s) previsto (s) de su sistema de gestión de seguridad de la información?</t>
  </si>
  <si>
    <t>¿La organización tiene implementado un proceso de evaluación de riesgos de seguridad de la información?</t>
  </si>
  <si>
    <t>1) los criterios de aceptación del riesgo</t>
  </si>
  <si>
    <t>2) criterios para realizar evaluaciones de riesgos de seguridad de la información</t>
  </si>
  <si>
    <t>¿Se realizan evaluaciones repetidas de los riesgos de seguridad de la información que producen resultados consistentes, válidos y comparables?</t>
  </si>
  <si>
    <t>La organización debe determinar la necesidad de comunicaciones internas y externas relevantes para el sistema de gestión de seguridad de la información, que incluyen:</t>
  </si>
  <si>
    <t>a) sobre qué comunicar;</t>
  </si>
  <si>
    <t>b) cuándo comunicar;</t>
  </si>
  <si>
    <t>c) con quien comunicarse;</t>
  </si>
  <si>
    <t>d) quién se comunicará; y</t>
  </si>
  <si>
    <t>e) Los procesos por los cuales se efectuará la comunicación.</t>
  </si>
  <si>
    <t>La organización deberá implementar el plan de tratamiento de riesgos de seguridad de la información.</t>
  </si>
  <si>
    <t>La organización debe conservar información documentada de los resultados del tratamiento de riesgos de seguridad de la información.</t>
  </si>
  <si>
    <t>f) Oportunidades de mejora continua.</t>
  </si>
  <si>
    <t>10.1 No conformidad y acción correctiva.</t>
  </si>
  <si>
    <t>10.2 Mejora continua</t>
  </si>
  <si>
    <t>Detalle de Entrevista</t>
  </si>
  <si>
    <t xml:space="preserve">La Política de Seguridad de la información aborda: </t>
  </si>
  <si>
    <t>b) Regulaciones, legislaciones, contratos</t>
  </si>
  <si>
    <t xml:space="preserve">La política de seguridad contiene información sobre: </t>
  </si>
  <si>
    <t>b) asignación de roles y responsabilidades generales y especificas sobre gestión de seguridad de la información.</t>
  </si>
  <si>
    <t>¿Cada política tiene identificado un propietario?</t>
  </si>
  <si>
    <t>¿Las políticas son divulgadas a todos los empleados y personas externas relevantes?</t>
  </si>
  <si>
    <t>¿Están definidas las responsaiblidades sobre ciber seguridad?</t>
  </si>
  <si>
    <t>¿Se tiene asignada la responsabilidad para la coordinación y supervisión de los aspectos de seguridad de la información de las relaciones con proveedores?</t>
  </si>
  <si>
    <t>¿Los administradores están suscritos a grupos de especial interes que incluyan: 
a) mejores prácticas y mantenerse al día con la información de seguridad relevante;
b)  alertas tempranas de alertas, avisos y parches relacionados con ataques y vulnerabilidades;
c) compartir e intercambiar información sobre nuevas tecnologías, productos, amenazas o vulnerabilidades;</t>
  </si>
  <si>
    <t>b) requisitos para la protección física.</t>
  </si>
  <si>
    <t>c) restricción de la instalación del software.</t>
  </si>
  <si>
    <t>a) inventario de dispositivos móviles.</t>
  </si>
  <si>
    <t>e) restricción de la conexión a redes que no pertenezcan a la organización.</t>
  </si>
  <si>
    <t>f) controles de acceso.</t>
  </si>
  <si>
    <t>h) protección contra malware.</t>
  </si>
  <si>
    <t>g) técnicas criptográficas.</t>
  </si>
  <si>
    <t>i) desactivación remota, borrado o bloqueo.</t>
  </si>
  <si>
    <t>j) copias de seguridad.</t>
  </si>
  <si>
    <t>¿Se permite el tele-trabajo?</t>
  </si>
  <si>
    <t>&lt;pregunta introductoria&gt;</t>
  </si>
  <si>
    <t>¿Existen directrices sobre el tele-trabajo?</t>
  </si>
  <si>
    <t>La política incluye directrices sobre:</t>
  </si>
  <si>
    <t>a) la seguridad física a contener en el sitio de trabajo a distancia, teniendo en cuenta la seguridad física del edificio y el entorno local.</t>
  </si>
  <si>
    <t>b) los requisitos de seguridad de las comunicaciones (tomando en cuenta la sensibilidad de la información)</t>
  </si>
  <si>
    <t>c) la provisión de acceso de escritorio virtual que impide el procesamiento y almacenamiento de información en equipos de propiedad privada.</t>
  </si>
  <si>
    <t>d) la amenaza de acceso no autorizado a información o recursos de otras personas que utilizan el alojamiento, por ejemplo. familiares y amigos;</t>
  </si>
  <si>
    <t>e) políticas y procedimientos para prevenir disputas relacionadas con los derechos de propiedad intelectual desarrollados en equipos de propiedad privada;</t>
  </si>
  <si>
    <t>f) acuerdos de licencia de software</t>
  </si>
  <si>
    <t>g) Protección contra malware y requisitos de firewall.</t>
  </si>
  <si>
    <t>h)  cuando no se permite el uso de equipos de propiedad personales: el suministro de equipos adecuados y mobiliario de almacenamiento para las actividades de teletrabajo.</t>
  </si>
  <si>
    <t>i) definición del trabajo permitido, horas de trabajo, clasificación de la información que se puede mantener y los sistemas y servicios internos a los que el teletrabajador está autorizado a acceder.</t>
  </si>
  <si>
    <t>j) la provisión de soporte y mantenimiento de hardware y software.</t>
  </si>
  <si>
    <t>k) la provisión de seguro.</t>
  </si>
  <si>
    <t>l) los procedimientos para la copia de seguridad y la continuidad del negocio.</t>
  </si>
  <si>
    <t>m) auditoría y monitoreo de seguridad.</t>
  </si>
  <si>
    <t>n) acceso a equipos de propiedad privada (para verificar la seguridad de la máquina o durante una investigación), lo cual puede ser prevenido por la legislación;</t>
  </si>
  <si>
    <t>o) la revocación de los derechos de autorización y acceso, y la devolución del equipo cuando finalicen las actividades de teletrabajo.</t>
  </si>
  <si>
    <t>La revisión de antecedentes debe abarcar, cuando se permita, lo siguiente:</t>
  </si>
  <si>
    <t>b) una verificación del curriculum vitae del solicitante.</t>
  </si>
  <si>
    <t>a) disponibilidad de referencias laborales y personales.</t>
  </si>
  <si>
    <t>c) confirmación de las calificaciones académicas y profesionales reclamadas.</t>
  </si>
  <si>
    <t>d) verificación más detallada, como revisión de crédito o revisión de antecedentes penales.</t>
  </si>
  <si>
    <t>¿Los colaboradores firman un acuerdo de confidencialidad?
Los acuerdos incluyen:</t>
  </si>
  <si>
    <t>c) responsabilidades para la clasificación y protección de la información</t>
  </si>
  <si>
    <t>d) acciones a tomar si el colaborador o el contratista ignora los requisitos de seguridad de la organización</t>
  </si>
  <si>
    <t xml:space="preserve">La Gerencia se asegura que los colaboradores y contratistas: </t>
  </si>
  <si>
    <t>Son motivados para cumplir con las políticas de seguridad de la información de la organización.</t>
  </si>
  <si>
    <t>Tienen un nivel de conciencia sobre la seguridad de la información relevante para sus roles y responsabilidades dentro de la organización.</t>
  </si>
  <si>
    <t>Los proveedores que tienen acceso a información crítica ¿Reciben concientización o capacitación?</t>
  </si>
  <si>
    <t>¿Se tiene tipificada las infracciones en materia de ciberseguridad y la sanción disciplinaria asociada?</t>
  </si>
  <si>
    <t>¿El inventario se elabora a través de una herramienta automatizada?</t>
  </si>
  <si>
    <t>¿Cómo es el proceso para de destrucción o elimnación de un activo?</t>
  </si>
  <si>
    <t>¿Los empleados y contratistas que ya no trabajan en la organización devolvieron todos los activos?</t>
  </si>
  <si>
    <t>¿se cuenta con una política y procedimiento de clasificación y retención de la información?</t>
  </si>
  <si>
    <t>La política de clasificación fue construida con base en las necesidades de negocio, leyes y regulaciones aplicables?</t>
  </si>
  <si>
    <t>¿Los procedimientos para el etiquetado de información cubren información física y electrónica?</t>
  </si>
  <si>
    <t>¿Existen procedimientos que definen cómo manejar información clasificada?
El procedimiento considera:</t>
  </si>
  <si>
    <t>Mantenimiento de un registro formal de los receptores autorizados de los activos.</t>
  </si>
  <si>
    <t>Existen herramientas (DLP) que restringen el mal manejo de la información crítica?</t>
  </si>
  <si>
    <t>¿Se cuenta con una herramienta tecnológica para la implementación de la política?</t>
  </si>
  <si>
    <t>¿Los procedimientos que definen cómo manejar los medios removibles son acorde a la política de clasificación?
Se considera los siguiente en la política de medios:</t>
  </si>
  <si>
    <t>a) Si ya no se requiere el contenido, hacerlo irrecuperable</t>
  </si>
  <si>
    <t>c) ¿Se usa criptografía para proteger los datos, en medios extraíbles, que lo requieran?</t>
  </si>
  <si>
    <t>¿Si es utilizado un proveedor para el envío de datos, cómo se asegura la organización de la protección de los medios?</t>
  </si>
  <si>
    <t>¿Existen procedimientos formales para eliminación de medios?
Se considera:</t>
  </si>
  <si>
    <t>a) ¿Utilizar transportes o mensajeros confiables?</t>
  </si>
  <si>
    <t>b) ¿Embalaje para la protección del contenido ante cualquier daño físico?</t>
  </si>
  <si>
    <t>¿Los usuarios tienen acceso solamente a los sistemas para los cuales fueron autorizados?</t>
  </si>
  <si>
    <t xml:space="preserve">Existe un proceso de aprovisionamiento de usuarios que inlcuye: </t>
  </si>
  <si>
    <t>c) Los accesos se asignan a un ID de usuario diferente de los utilizados para el uso habitual actividades de negocio</t>
  </si>
  <si>
    <t>¿Las contraseñas iniciales y demás información secreta de autenticación se suministran de forma segura?
El proceso incluye:</t>
  </si>
  <si>
    <t>a) Firma de declaración para mantener la confidencialidad de la contraseña</t>
  </si>
  <si>
    <t>d) Dar a los usuarios la contraseña temporal de manera segura, evitando el uso de partes externas o en texto claro</t>
  </si>
  <si>
    <t>Tanto accesos físicos y lógicos se eliminan o ajustan cuando hay un requerimiento</t>
  </si>
  <si>
    <t>¿Existen reglas claras para los usuarios sobre cómo proteger las contraseñas y demás información de autenticación?</t>
  </si>
  <si>
    <t>b) evitar mantener un registro de las credenciales</t>
  </si>
  <si>
    <t>e) no compartir las credenciales</t>
  </si>
  <si>
    <t>c) alertar ante incumplimiento exitoso de los controles de inicio de sesión</t>
  </si>
  <si>
    <t>d) Ante un intento exitoso se muestra la siguiente información:</t>
  </si>
  <si>
    <t>¿Se tiene implementado cifrado para la transmisión de las credenciales al login?</t>
  </si>
  <si>
    <t>Donde se requiere autenticación fuerte, ¿se implementa más de un factor de autenticación?</t>
  </si>
  <si>
    <t>¿Se cuenta con un sistema de administración de contraseñas?
Éste permite:</t>
  </si>
  <si>
    <t>a) a los usuarios, seleccionar y cambiar sus propias contraseñas</t>
  </si>
  <si>
    <t>b) cumplir una la política de complejidad de contraseña</t>
  </si>
  <si>
    <t>¿Se tiene centralizado el código fuente de los programas?
Las biblioteca de código fuente cuenta con las siguientes características:</t>
  </si>
  <si>
    <t>b) se mantiene activas las bitácoras para identificar las actividades</t>
  </si>
  <si>
    <t>c) Gestión de claves, incluido el métodos ¿para protección de claves criptográficas y la recuperación de información encriptada en caso de pérdida de claves?</t>
  </si>
  <si>
    <t>d) roles y responsabilidades.</t>
  </si>
  <si>
    <t>A.10.1.2 Gestión de llaves</t>
  </si>
  <si>
    <t>b) emitisión y obtención de certificados de clave pública</t>
  </si>
  <si>
    <t>Se implementan los siguientes controles para asegurar el perímetro:</t>
  </si>
  <si>
    <t>a)  se definen controles a implementar en las áreas tomando en cuenta la criticidad de los activos dentro del perímetro y los resultados de una evaluación de riesgos</t>
  </si>
  <si>
    <t xml:space="preserve">b) Existe una recepción para controlar el acceso físico al edificio </t>
  </si>
  <si>
    <t>c) todas las puertas del perímetro de seguridad están alarmadas, monitoreadas</t>
  </si>
  <si>
    <t>¿Las áreas seguras cuenta con mecanismo electrónico para proteger el ingreso?
Se consideran los siguientes controles:</t>
  </si>
  <si>
    <t>a) Dejar registro de fecha y hora de entrada y salida de los visitantes</t>
  </si>
  <si>
    <t>b) los visitantes son custodiados dentro de las áreas seguras</t>
  </si>
  <si>
    <t>c) se cuenta con controles de acceso de más de un factor de autenticación para las áreas que procesan o almacenan información confidencial</t>
  </si>
  <si>
    <t>d) Se implementa un libro de registro físico o electrónico de los accesos</t>
  </si>
  <si>
    <t>e) todos los empleados, contratistas y partes externas usan una identificación visible</t>
  </si>
  <si>
    <t>f) El personal está concientizado para notificar inmediatamente al personal de seguridad si encuentran visitantes sin identificación visible.</t>
  </si>
  <si>
    <t>g) los derechos de acceso a áreas seguras son revisados y actualizados periódicamente.</t>
  </si>
  <si>
    <t>Se deben considerar las siguientes pautas para asegurar oficinas, áreas e instalaciones:</t>
  </si>
  <si>
    <t>a) las instalaciones clave estan ubicadas para evitar el acceso del público.</t>
  </si>
  <si>
    <t>b) las áreas de procesamiento de información no están etiquetadas de forma vistosa</t>
  </si>
  <si>
    <t>c) las instalaciones no permiten visibilidad y audibilidad desde el exterior</t>
  </si>
  <si>
    <t>¿Están instaladas alarmas contra incidendio?</t>
  </si>
  <si>
    <t>¿Están instaladas sistema de supresión de incendios?</t>
  </si>
  <si>
    <t>¿Están definidos procedimientos de trabajo para áreas seguras?
Consideran los siguientes controles:</t>
  </si>
  <si>
    <t>a) sólo el personal con la necesidad de saber debe conocer la existencia o las actividades dentro de un área segura</t>
  </si>
  <si>
    <t>b) las áreas permanecen cerradas, cuentan con mecanismos de cierre</t>
  </si>
  <si>
    <t>¿Las áreas de entrega y carga son controladas de forma tal que personas no autorizadas no puedan ingresar a las instalaciones de la organización?
Se consideran los siguientes controles:</t>
  </si>
  <si>
    <t>a) el acceso a un área de entrega y carga desde el exterior del edificio debe restringirse al personal identificado y autorizado.</t>
  </si>
  <si>
    <t>b) el área de entrega y carga está ubicada de forma que no permiten que personal de reparto tenga acceso a otras partes del edificio.</t>
  </si>
  <si>
    <t>¿El equipamiento está instalado de forma tal que se encuentre protegido ante el acceso no autorizado y ante amenazas ambientales?
Se consideran los siguientes controles:</t>
  </si>
  <si>
    <t>b) las áreas donde se encuentra equipo de cómputo están, en la medida de lo posible, protegido contra robo, fuego, explosivos, humo, agua, polvo,..</t>
  </si>
  <si>
    <t>c) directrices para no comer, beber y fumar cerca de equipo de cómputo</t>
  </si>
  <si>
    <t>d) se monitorean condiciones ambientales, como la temperatura y la humedad</t>
  </si>
  <si>
    <t>e) existe protección contra rayos para todos edificios y están ajustados a todas las líneas de energía y comunicaciones entrantes;</t>
  </si>
  <si>
    <t>Los servicios de apoyo deben contar con los siguientes controles:</t>
  </si>
  <si>
    <t>a) cumplir con las especificaciones del fabricante del equipo</t>
  </si>
  <si>
    <t>b) verificar su capacidad para satisfacer el crecimiento del negocio</t>
  </si>
  <si>
    <t>c) ser inspeccionado y probado regularmente para asegurar su correcto funcionamiento</t>
  </si>
  <si>
    <t>d) ser monitoreado para detectar malfuncionamientos.</t>
  </si>
  <si>
    <t>e) se cuenta con iluminación de emergencia</t>
  </si>
  <si>
    <t>¿Están debidamente protegidos los cables de alimentación y de telecomunicaciones?
Se consideran los siguientes controles:</t>
  </si>
  <si>
    <t>a) las líneas de energía y telecomunicaciones en DC sonsubterráneas.</t>
  </si>
  <si>
    <t>b) los cables de alimentación estan separados de los cables de comunicaciones</t>
  </si>
  <si>
    <t>¿Se realiza mantenimiento periódico al equipamiento de acuerdo con las especificaciones del fabricante y las buenas prácticas?
Se considera:</t>
  </si>
  <si>
    <t>a) el equipo debe mantenerse de acuerdo con los intervalos y las especificaciones de servicio recomendados por el proveedor.</t>
  </si>
  <si>
    <t>b) solo el personal autorizado debe llevar a cabo las reparaciones y el equipo de servicio.</t>
  </si>
  <si>
    <t xml:space="preserve">c) se lleva a cabo mantenimiento preventivo </t>
  </si>
  <si>
    <t>d) se deja registros de todas las fallas, mantenimiento preventivo y correctivo</t>
  </si>
  <si>
    <t>¿Se otorga autorización cada vez que se saca información y otros activos de las instalaciones de la organización?
Se debe considerar:</t>
  </si>
  <si>
    <t>a) los colaboradores que tienen permitido la extracción activos del edificio están identificados</t>
  </si>
  <si>
    <t>b) se lleva un control para verificar el cumplimiento de las devoluciones.</t>
  </si>
  <si>
    <t>¿Los activos de la organización están protegidos adecuadamente cuando no se encuentran en las instalaciones de la organización?</t>
  </si>
  <si>
    <t>Se autoriza el uso de equipo de almacenamiento y procesamiento de información fuera de las instalaciones de la organización?
Se consideran los siguientes controles:</t>
  </si>
  <si>
    <t>a) el equipo y los medios que se saquen de las instalaciones no se dejan sin supervisión en lugares públicos.</t>
  </si>
  <si>
    <t xml:space="preserve">b) se siguen instrucciones de los fabricantes para proteger el equipo </t>
  </si>
  <si>
    <t>c) cuando el equipo, fuera de la organización, se transfiere entre diferentes personas, se mantiene un registro que defina la cadena de custodia del equipo</t>
  </si>
  <si>
    <t xml:space="preserve">¿Existe un proceso de borrado seguro del disco? </t>
  </si>
  <si>
    <t>¿Los equipo cuentan con un sistema de encripción?</t>
  </si>
  <si>
    <t>Las llaves de cifrado son lo suficientemente largas como para resistir ataques de fuerza bruta</t>
  </si>
  <si>
    <t>Las llaves de cifrado se mantienen confidenciales (por ejemplo, nunca se almacenan en el mismo disco).</t>
  </si>
  <si>
    <t xml:space="preserve">¿Los usuarios protegen su equipo cuando no lo tienen al lado suyo?
Los usuarios son concientizados a: </t>
  </si>
  <si>
    <t>a) bloquerar su equipo cuando no está en uso</t>
  </si>
  <si>
    <t>b) cerrar sesión de las aplicaciones que no están en uso</t>
  </si>
  <si>
    <t>c) proteger las computadoras mediante un candado o un control equivalente</t>
  </si>
  <si>
    <t>¿Existe una política de escritorio limpio?
Que considere los siguientes controles:</t>
  </si>
  <si>
    <t>a) información confidencial, en medio físico o electrónico, es guardada bajo llave cuando no se está haciendo uso de ella</t>
  </si>
  <si>
    <t>d) se instruye al usuario a no dejar su equipo desatendido en aeropuertos, restaurantes, hoteles, entre otros.</t>
  </si>
  <si>
    <t>¿Se han documentado los procedimientos operativos para procesos de TI?
Los procedimientos especifican las instrucciones que incluyen:</t>
  </si>
  <si>
    <t>a) la instalación y configuración de sistemas.</t>
  </si>
  <si>
    <t>b) procesamiento y manejo de información tanto automatizada como manual.</t>
  </si>
  <si>
    <t>Estos procedimientos están documentados y actualizados</t>
  </si>
  <si>
    <t>d) contactos de soporte y procedimientos de escalamiento</t>
  </si>
  <si>
    <t>e)manejo de medios (transporte, eliminación, almacenamiento..)</t>
  </si>
  <si>
    <t xml:space="preserve">f) procedimientos de reinicio y recuperación del sistema </t>
  </si>
  <si>
    <t>g) la gestión de registros</t>
  </si>
  <si>
    <t>h) procedimientos de monitoreo</t>
  </si>
  <si>
    <t>a) identificación y registro de cambios significativos.</t>
  </si>
  <si>
    <t>b) planificación y prueba de cambios.</t>
  </si>
  <si>
    <t>c) evaluación de los posibles impactos.</t>
  </si>
  <si>
    <t>d) procedimiento de aprobación formal.</t>
  </si>
  <si>
    <t>e) comunicación del cambio a todas las personas interesadas / afectadas</t>
  </si>
  <si>
    <t>f) procedimientos y responsabilidades para abortar y recuperarse de cambios no exitosos</t>
  </si>
  <si>
    <t>g) proceso de cambio de emergencia</t>
  </si>
  <si>
    <t>¿Se cuenta con política y procedimiento para controlar estrictamente todos los cambios?
Se llevan a cabo los siguientes controles:</t>
  </si>
  <si>
    <t>Se deja registro de auditoría que contenga toda la información relevante</t>
  </si>
  <si>
    <t>¿Se tiene implementado un proceso para revisar el uso de recursos y proyectar la capacidad necesaria?</t>
  </si>
  <si>
    <t>Los siguientes controles deben ser considerados :</t>
  </si>
  <si>
    <t>a) se definen y documentan reglas para la transferencia de software desde el ambiente de desarrollo al de producción</t>
  </si>
  <si>
    <t xml:space="preserve">b) el software de desarrollo y operativo se ejecuta en diferentes sistemas </t>
  </si>
  <si>
    <t>c) los cambios en los sistemas se prueban en un ambiente de pruebas antes de ponerse en producción</t>
  </si>
  <si>
    <t>d) cuando se traslada una BD de producción a pruebas se realiza un proceso de saneamiento</t>
  </si>
  <si>
    <t>¿Está instalado el software contra malware en cada equipo (incluyendo servidores)?</t>
  </si>
  <si>
    <t>¿El software contra malware se actualiza periódicamente?</t>
  </si>
  <si>
    <t>¿Se tiene implementada una política que prohíba el uso de software no autorizado (whitelisting)</t>
  </si>
  <si>
    <t>¿El software contra malware tiene configurado la ejecución de escaneos periódicos?</t>
  </si>
  <si>
    <t>¿El software contra malware está configurado para que no pueda ser cambiada su configuración?</t>
  </si>
  <si>
    <t>El software de protección contra malware está configurado para:</t>
  </si>
  <si>
    <t>1) escanear cualquier archivo recibido a través de redes o a través de cualquier medio de almacenamiento, para detectar malware antes de su uso.</t>
  </si>
  <si>
    <t>2) escanear archivos adjuntos y descargas de correo electrónico (servidores de correo electrónico, computadoras de escritorio)</t>
  </si>
  <si>
    <t>¿Se cuenta con planes de respuesta a incidentes contra malware?</t>
  </si>
  <si>
    <t>¿Se está suscrito a listas de correo o sitios web que brindan información sobre nuevo malware?</t>
  </si>
  <si>
    <t xml:space="preserve">¿Secuenta con una política y procedimiento de copias de seguridad? </t>
  </si>
  <si>
    <t>Los respaldos se realizan para:</t>
  </si>
  <si>
    <t>Datos</t>
  </si>
  <si>
    <t>Sistemas</t>
  </si>
  <si>
    <t>Configuraciones</t>
  </si>
  <si>
    <t>¿La periodicidad para realizar respaldos y el tiempo de almacenamiento está basada en las necesidades del negocio?</t>
  </si>
  <si>
    <t>¿Los respaldos son almacenados en una localidad diferente a donde se encuentra la fuente de datos?</t>
  </si>
  <si>
    <t>¿La política de respaldo define las medidas de protección.</t>
  </si>
  <si>
    <t>¿Se cuenta con procedimientos documentados de restauración?</t>
  </si>
  <si>
    <t>¿Se realizan pruebas de restauración regularmente?</t>
  </si>
  <si>
    <t>¿Se cuenta con una política para el registro de eventos en todos los componentes de la red?</t>
  </si>
  <si>
    <t>Los registros de eventos están configurados para:</t>
  </si>
  <si>
    <t>sistema operativo</t>
  </si>
  <si>
    <t>aplicaciones</t>
  </si>
  <si>
    <t>b) tipo de evento</t>
  </si>
  <si>
    <t>c) fecha y hora</t>
  </si>
  <si>
    <t>d) indicación de éxito o fallo</t>
  </si>
  <si>
    <t>e) origen del evento</t>
  </si>
  <si>
    <t>Se deja registro de al menos las siguientes actividades:</t>
  </si>
  <si>
    <t>a) intentos de acceso al sistema exitosos y fallidos</t>
  </si>
  <si>
    <t>b) cambios en la configuración de los sistemas críticos</t>
  </si>
  <si>
    <t>c) uso de id de usuario privilegiado</t>
  </si>
  <si>
    <t>d) archivos críticos accedidos y el tipo de acceso</t>
  </si>
  <si>
    <t>e) alarmas del sistema de control de acceso físico de áreas críticas</t>
  </si>
  <si>
    <t>f) alarmas para los componentes de protección ambiental del DC</t>
  </si>
  <si>
    <t>g) alarmas para los componentes de prosión de energía (planta, ups)</t>
  </si>
  <si>
    <t>h) activación y desactivación de sistemas de protección (anti malware, ids, entre otros)</t>
  </si>
  <si>
    <t>i) registros de transacciones ejecutadas por usuarios en aplicaciones.</t>
  </si>
  <si>
    <t>¿Los registros son protegidos de acuerdo a la política de clasificación?</t>
  </si>
  <si>
    <t>¿Los registros son almacenados por el tiempo que pide la regulación o la necesidad del negocio?</t>
  </si>
  <si>
    <t>¿Están sincronizados los relojes de todos los sistemas con una única fuente interna de horario?</t>
  </si>
  <si>
    <t>¿El NTP está sincronizado con una fuente externa confiable?</t>
  </si>
  <si>
    <t>¿Se hace un control sobre quien está autorizado para instalación de software?</t>
  </si>
  <si>
    <t>¿La instalación de software se realiza basado en una lista definida (whitelisting)?</t>
  </si>
  <si>
    <t>¿Se cuenta con un inventario actualizado de software aprobado?</t>
  </si>
  <si>
    <t>¿Se cuenta con un inventario actualizado de hardware?</t>
  </si>
  <si>
    <t>¿Se cuenta con una metodología de gestión de vulnerabilidades?
Ésta cuenta con los siguientes controles:</t>
  </si>
  <si>
    <t>a) Asignación de funciones y responsabilidades sobre gestión de vulnerabilidades</t>
  </si>
  <si>
    <t>1) supervisión de la vulnerabilidades a través de la suscripción a boletines informativos</t>
  </si>
  <si>
    <t>2) identificación de vulnerabilidades</t>
  </si>
  <si>
    <t>3) elaboración de plan de mitigación y priorización</t>
  </si>
  <si>
    <t>4) migitación de vulnerabilidades</t>
  </si>
  <si>
    <t>b) establecimiento de tiempos de resolución según la clasificación de la vulnerabilidad</t>
  </si>
  <si>
    <t>c) las soluciones para mitigación de vulnerabilidades son probadas antes de implementarse</t>
  </si>
  <si>
    <t>d) las soluciones siguen el proceso de control de cambios</t>
  </si>
  <si>
    <t>e) los parches deben probarse y evaluarse antes de su instalación.</t>
  </si>
  <si>
    <t>f) Se considera otra forma de remediación de vulnerabilidades como la desactivación servicios o capacidades relacionadas con la vulnerabilidad.</t>
  </si>
  <si>
    <t>g) Dejar registro de las acciones de mitigación</t>
  </si>
  <si>
    <t>h) el proceso de gestión de vulnerabilidades es monitoreado y evaluado regularmente para asegurar su efectividad y eficiencia</t>
  </si>
  <si>
    <t>i) se priorizan los sistemas de alto riesgo</t>
  </si>
  <si>
    <t>¿Se planifican y ejecutan auditorías a los sistemas de producción de forma tal que se minimice el riesgo de interrupciones?
Se implementan los siguientes controles:</t>
  </si>
  <si>
    <t>a) el alcance de las pruebas de auditoría técnica debe ser acordado y controlado;</t>
  </si>
  <si>
    <t>b) las pruebas de auditoría deben limitarse al acceso de solo lectura al software y a los datos;</t>
  </si>
  <si>
    <t>c) controles sobre la información compartida en la auditoría después de la finalización de la actividad</t>
  </si>
  <si>
    <t>d) las pruebas de auditoría que podrían afectar la disponibilidad del sistema se deben ejecutar fuera del horario comercial.</t>
  </si>
  <si>
    <t>e) todos los accesos deben ser monitoreados y registrados para producir un rastro de referencia.</t>
  </si>
  <si>
    <t>¿Se tienen establecidas responsabilidades y procedimientos para la gestión del equipo de red?</t>
  </si>
  <si>
    <t>¿Están definidos los requerimientos de seguridad para servicios de red internos y externos? 
Las características de seguridad de los servicios de red podrían ser:</t>
  </si>
  <si>
    <t>b) parámetros técnicos necesarios para la conexión segura con los servicios de red de acuerdo con las normas de seguridad y conexión de red;</t>
  </si>
  <si>
    <t>Están establecidos los criterios para la segregación de redes, basado en el valor y la clasificación de la información procesada</t>
  </si>
  <si>
    <t xml:space="preserve">Las conexiones externas están segregadas de la rede interna </t>
  </si>
  <si>
    <t>¿Está regulada en políticas y procedimientos para la protección de transferencia de información?
Considerar los siguientes controles:</t>
  </si>
  <si>
    <t>a) protección de información transferida de la interceptación, copia, modificación, desvío y destrucción;</t>
  </si>
  <si>
    <t>b) detección y protección contra malware transmitida a través de medio electrónico</t>
  </si>
  <si>
    <t>c) protección de la información crítica comunicada en forma de un adjunto.</t>
  </si>
  <si>
    <t xml:space="preserve">d) política de uso aceptable de los medios de comunicación </t>
  </si>
  <si>
    <t>e) uso de criptografía</t>
  </si>
  <si>
    <t>f) retención y eliminación de la información</t>
  </si>
  <si>
    <t>Los servicios de transferencia de información cumplen con todos los requisitos legales, normativos, contractuales relevantes</t>
  </si>
  <si>
    <t>¿Existen acuerdos con terceros que regulen la seguridad en la transferencia de información?
Los acuerdos de transferencia de información contienen:</t>
  </si>
  <si>
    <t>a) procedimientos para garantizar la trazabilidad</t>
  </si>
  <si>
    <t>b) normas técnicas mínimas para el embalaje y la transmisión;</t>
  </si>
  <si>
    <t>El contenido de seguridad de la información de cualquier acuerdo refleja la sensibilidad de la información comercial involucrada.</t>
  </si>
  <si>
    <t>¿Están debidamente protegidos los mensajes que se intercambian a través de las redes?
Se consideran los siguientes controles</t>
  </si>
  <si>
    <t>a) protección contra suplantación de identidad</t>
  </si>
  <si>
    <t>b) requisitos para firmas electrónicas</t>
  </si>
  <si>
    <t>c) niveles más fuertes de autenticación que controlan el acceso desde redes de acceso público</t>
  </si>
  <si>
    <t>¿La empresa incluye cláusulas de confidencialidad a ser incluida en los acuerdos con terceros?</t>
  </si>
  <si>
    <t>¿Los acuerdos de confidencialidad o no divulgación son aplicables a partes externas o empleados de la organización?
Los acuerdos incluyen los siguientes controles:</t>
  </si>
  <si>
    <t>a) una definición de la información a proteger</t>
  </si>
  <si>
    <t>b) duración esperada de un acuerdo</t>
  </si>
  <si>
    <t>c) acciones requeridas cuando se termina un acuerdo</t>
  </si>
  <si>
    <t>d) responsabilidades y acciones para evitar la divulgación de información</t>
  </si>
  <si>
    <t>e) propiedad de la información y cómo esto se relaciona con la protección de la información confidencial</t>
  </si>
  <si>
    <t>f) el uso permitido de la información confidencial y los derechos del signatario para usar información.</t>
  </si>
  <si>
    <t>g) el derecho de auditar y monitorear actividades que involucran información confidencial.</t>
  </si>
  <si>
    <t>Los acuerdos de confidencialidad cumplen con todas leyes y normativas aplicables.</t>
  </si>
  <si>
    <t>¿Los requisitos de seguridad están alineadas a políticas y regulaciones?</t>
  </si>
  <si>
    <t>¿Los requisitos y controles de seguridad de la información reflejan el valor de la información?</t>
  </si>
  <si>
    <t>a) mecanismos de autenticación</t>
  </si>
  <si>
    <t>b) procesos de aprovisionamiento y autorización (usuarios regulares y privilegiados)</t>
  </si>
  <si>
    <t>c) registro y supervisión de transacciones</t>
  </si>
  <si>
    <t>¿Está debidamente protegida la información relacionada con aplicaciones que se transfiere a través de redes públicas?
Se tienen implementados los siguientes controles:</t>
  </si>
  <si>
    <t>a) requisitos de protección de cualquier información confidencial</t>
  </si>
  <si>
    <t>b) confidencialidad e integridad de transacciones</t>
  </si>
  <si>
    <t>¿Está debidamente protegida la información relacionada con transacciones que se transfiere a través de redes públicas?
Verificar la implementación de controles:</t>
  </si>
  <si>
    <t>a) la comunicaciones está cifrada</t>
  </si>
  <si>
    <t>b) el almacenamiento de la transacción se encuentre fuera del entorno de acceso público</t>
  </si>
  <si>
    <t>¿Están definidas las reglas para el desarrollo seguro de software y sistemas?
Se consideran los siguientes aspectos:</t>
  </si>
  <si>
    <t>b) seguridad en el ciclo de vida del desarrollo de software:</t>
  </si>
  <si>
    <t>2) codificación segura</t>
  </si>
  <si>
    <t>1) seguridad en la metodología de desarrollo de software</t>
  </si>
  <si>
    <t>¿Existen procedimientos formales de control de cambios para realizar modificaciones a los sistemas nuevos o existentes?
El proceso incluye:</t>
  </si>
  <si>
    <t>Evaluación de riesgos</t>
  </si>
  <si>
    <t>Los procedimientos de control de cambios incluyen:</t>
  </si>
  <si>
    <t>Análisis de los impactos de los cambios</t>
  </si>
  <si>
    <t>¿Existe un rol designado a la puesta en producción de sistemas?</t>
  </si>
  <si>
    <t>¿Los desarrolladores no tiene acceso a los sistema en producción?</t>
  </si>
  <si>
    <t>a) registro de autorización</t>
  </si>
  <si>
    <t>b) procedimientos para verificar integridad para garantizar que no se vean comprometidos por los cambios.</t>
  </si>
  <si>
    <t>c) verificación y corrección de vulnerabilidades en el desarrollo</t>
  </si>
  <si>
    <t>d) los usuarios aceptan los cambios antes de la implementación.</t>
  </si>
  <si>
    <t>e) actualizar la documentación del sistema al finalizar cada cambio</t>
  </si>
  <si>
    <t>f) mantener un control de versión para el software</t>
  </si>
  <si>
    <t>g) mantener un registro de las solicitudes de cambio.</t>
  </si>
  <si>
    <t>h) la implementación de los cambios no afecta los procesos comerciales involucrados.</t>
  </si>
  <si>
    <t>¿Se realizan cambios apropiados en los planes de continuidad del negocio?</t>
  </si>
  <si>
    <t>¿La seguridad se aplica en todas las capas de arquitectura (negocios, datos, aplicaciones y tecnología)?</t>
  </si>
  <si>
    <t xml:space="preserve">¿El ambiente de desarrollo está segregado del de producción? </t>
  </si>
  <si>
    <t xml:space="preserve">¿Se cuenta con un sistema para llevar el control del codigo desarollado? </t>
  </si>
  <si>
    <t>¿Se controla el desarrollo de sistemas subcontratados? 
Se consideran los siguientes controles:</t>
  </si>
  <si>
    <t>a) derechos de propiedad intelectual del código</t>
  </si>
  <si>
    <t>c) prueba de aceptación de la calidad de los entregables.</t>
  </si>
  <si>
    <t>d )pruebas para identificar vulnerabilidades y proceso de remediación</t>
  </si>
  <si>
    <t>e) derecho contractual a auditar procesos y controles de desarrollo</t>
  </si>
  <si>
    <t>¿Se controla si se implementan los requerimientos de seguridad durante el desarrollo?</t>
  </si>
  <si>
    <t xml:space="preserve">¿Se definen criterios de aceptación de sistemas? </t>
  </si>
  <si>
    <t>¿Se realizan pruebas al nuevo desarrollo?</t>
  </si>
  <si>
    <t>¿Se realizan pruebas a la integración del nuevo desarrollo con el sistema?</t>
  </si>
  <si>
    <t>¿Las pruebas se realizan en un entorno de prueba lo más parecido al ambiente de producción?</t>
  </si>
  <si>
    <t>¿Se tiene un proceso de saneamiento de datos antes de ser utilizados en pruebas y desarrollo?</t>
  </si>
  <si>
    <t>¿Los desarrolladores no tienen acceso a las bases de datos de producción?</t>
  </si>
  <si>
    <t>¿Está documentada la política sobre cómo tratar los riesgos relacionados con proveedores y asociados?
Se incluyen los siguientes controles para el tratamiento de terceros:</t>
  </si>
  <si>
    <t>a) Identificar y documentar los tipos de proveedores a quienes la organización permitirá acceder a su información.</t>
  </si>
  <si>
    <t>b) un proceso para gestionar las relaciones con los proveedores.</t>
  </si>
  <si>
    <t>d) requisitos mínimos de seguridad de la información para la información y tipo de acceso</t>
  </si>
  <si>
    <t>e) procedimientos para monitorear el cumplimiento de los requisitos de seguridad de la información por parte del proveedor</t>
  </si>
  <si>
    <t>f) obligaciones de los proveedores para proteger la información de la organización.</t>
  </si>
  <si>
    <t>g) concientización para el personal del tercerso sobre políticas, procesos y procedimientos aplicables</t>
  </si>
  <si>
    <t>¿Están incluidos todos los requerimientos de seguridad en los acuerdos con terceros?
Estos incluyen:</t>
  </si>
  <si>
    <t xml:space="preserve">a) clasificación y manejo de la información por parte de tercero </t>
  </si>
  <si>
    <t>b) protección de datos, derechos de propiedad intelectual y de autor</t>
  </si>
  <si>
    <t>c) una lista explícita de personal del proveedor autorizado para acceder o recibir información de la organización</t>
  </si>
  <si>
    <t>d) políticas de seguridad de la información relevantes para el contrato específico.</t>
  </si>
  <si>
    <t>e) requisitos y procedimientos de gestión de incidentes</t>
  </si>
  <si>
    <t>f) regulaciones aplicables</t>
  </si>
  <si>
    <t>¿Se identifican los productos o servicios que son críticos para mantener la funcionalidad?</t>
  </si>
  <si>
    <t>¿Se establecen garantías de los productos entregados, hasta que productos funcionan como se espera?</t>
  </si>
  <si>
    <t>¿Se revisan los registros de auditoría de proveedores y los registros de eventos de seguridad de la información?</t>
  </si>
  <si>
    <t xml:space="preserve">¿Se controla regularmente si los proveedores cumplen los requerimientos de seguridad y, en caso de ser necesario, se auditan? </t>
  </si>
  <si>
    <t>¿Se verifica que el proveedor mantenga capacidad de servicio para garantizar que los niveles de servicio acordados se mantengan ante fallas?</t>
  </si>
  <si>
    <t>¿Están claramente definidos los procedimientos y responsabilidades para la gestión de incidentes?
La getión de incidentes considera:</t>
  </si>
  <si>
    <t>b) procedimientos para monitorear, detectar, analizar e informar eventos e incidentes de seguridad de la información.</t>
  </si>
  <si>
    <t>a) Procedimientos para la planificación y preparación de respuesta a incidentes.</t>
  </si>
  <si>
    <t>c) procedimientos para registrar actividades de gestión de incidentes.</t>
  </si>
  <si>
    <t>d) procedimientos para el manejo de evidencia forense.</t>
  </si>
  <si>
    <t>e) procedimientos específicos de respuesta que incluyan escalamiento y recuperación</t>
  </si>
  <si>
    <t>f) procedimientos de comunicación a partes interesadas internas o externas</t>
  </si>
  <si>
    <t>g) referencia a un proceso disciplinario establecido para tratar a los colaboradores que cometan brechas de seguridad</t>
  </si>
  <si>
    <t>¿Se ha concientizado a colaboradores y terceros sobre la responsabilidad de informar eventos de seguridad?</t>
  </si>
  <si>
    <t xml:space="preserve">¿Los colaboradores y contratistas reportan las debilidades de seguridad? </t>
  </si>
  <si>
    <t>¿Están documentados los procedimientos sobre cómo responder ante incidentes?
El procedimiento incluye:</t>
  </si>
  <si>
    <t>a) recolección de evidencia tan pronto como sea posible después de la ocurrencia.</t>
  </si>
  <si>
    <t>b) análisis forenses de seguridad de la información, cuando sea necesario</t>
  </si>
  <si>
    <t>c) registro de las actividades de respuesta</t>
  </si>
  <si>
    <t>¿Se establece un plan de remediación sobre las lecciones aprendidas?</t>
  </si>
  <si>
    <t>¿Existe procedimiento que definen cómo recolectar evidencia que pueda ser válida en un proceso legal? 
Este procedimeinto incluye:</t>
  </si>
  <si>
    <t>b) seguridad de la evidencia</t>
  </si>
  <si>
    <t>a) cadena de custodia</t>
  </si>
  <si>
    <t>c) roles y responsabilidades del personal involucrado</t>
  </si>
  <si>
    <t>d) competencia del personal</t>
  </si>
  <si>
    <t>e) documentación</t>
  </si>
  <si>
    <t>¿Están definidos los requerimientos de seguridad en la continuidad del negocio?</t>
  </si>
  <si>
    <t>¿Se implementan controles compensatorios para controles que no pueden mantenerse durante una situación adversa?</t>
  </si>
  <si>
    <t>A.17.1.3 Verificar, revisar y evaluar la continuidad de la seguridad de la información</t>
  </si>
  <si>
    <t>¿Se realizan ejercicios y pruebas sobre la funcionalidad de los procesos, procedimientos y controles de continuidad de la seguridad de la información?</t>
  </si>
  <si>
    <t>¿Se revisa la validez y efectividad de las medidas de continuidad de la seguridad de la información cuando cambian los sistemas de información?</t>
  </si>
  <si>
    <t>¿Están identificados todos los requerimientos legales, normativos, contractuales y de seguridad?</t>
  </si>
  <si>
    <t>¿Se tiene definida una política de derechos de propiedad intelectual?</t>
  </si>
  <si>
    <t>¿Se protegen los registros de acuerdo a su clasificación?</t>
  </si>
  <si>
    <t>¿Se ha identificado el tiempo de retención de la información?</t>
  </si>
  <si>
    <t>¿Se utilizan controles criptográficos como se requiere en las leyes y normas?
Se toman en cuenta los siguientes controles:</t>
  </si>
  <si>
    <t>a) restricciones a la importación o exportación de hardware y software para realizar funciones criptográficas.</t>
  </si>
  <si>
    <t>b) restricciones en el uso del cifrado.</t>
  </si>
  <si>
    <t>¿Los directores revisan periódicamente si las políticas y procedimientos de seguridad se realizan adecuadamente en sus áreas?
Al encontrar algún incumplimiento como resultado de la revisión, los gerentes:</t>
  </si>
  <si>
    <t>a) identifican causas del incumplimiento</t>
  </si>
  <si>
    <t>b) evaluan la necesidad de acciones para lograr el cumplimiento;</t>
  </si>
  <si>
    <t>c) implementan la acción correctiva apropiada;</t>
  </si>
  <si>
    <t>d) revisan las medidas correctivas tomadas para verificar su efectividad e identificar cualquier deficiencia o debilidad.</t>
  </si>
  <si>
    <t>¿La revisión técnica de cumplimiento debe ser llevada a cabo por personas competentes, autorizadas o bajo la supervisión de dichas personas?</t>
  </si>
  <si>
    <t>¿Se cuenta con un proceso de tratamiento de riesgos de seguridad de la información?
Este contempla:</t>
  </si>
  <si>
    <t>a) seleccione de la opciones apropiada de tratamiento de riesgos</t>
  </si>
  <si>
    <t xml:space="preserve">b) determinación de los controles necesarios para implementar las opciones de tratamiento de riesgos </t>
  </si>
  <si>
    <t xml:space="preserve">c) formulación de un plan de tratamiento de riesgos </t>
  </si>
  <si>
    <t>d) obtención de aprobación de los propietarios del riesgos residuales</t>
  </si>
  <si>
    <t>Clause 6.1.2 Evaluación de riesgos de seguridad de la información.</t>
  </si>
  <si>
    <t>¿Se sigue la metodología establecida?
Que incluye:</t>
  </si>
  <si>
    <t xml:space="preserve">a) Identificación de amenazas </t>
  </si>
  <si>
    <t>b) Identficiación de vulnerabilidades</t>
  </si>
  <si>
    <t>c) Determinación de probabilidad que la amenazas y vulnerabilidades se presenten</t>
  </si>
  <si>
    <t>c) Identificación del impacto de la amenaza y vulnerabilidad se materialice</t>
  </si>
  <si>
    <t>d) Calculo del riesgo inherente</t>
  </si>
  <si>
    <t>e) Evaluación de controles implementados</t>
  </si>
  <si>
    <t>f) Calculo de riesgo residual</t>
  </si>
  <si>
    <t>Clause 4.1. Entender la organización y su contexto.</t>
  </si>
  <si>
    <t>La revisión de la gestión de la seguridad de la información incluye:</t>
  </si>
  <si>
    <t>a) el estado de las acciones de revisiones anteriores.</t>
  </si>
  <si>
    <t>b) cambios externos e internos relevantes para el sistema de gestión de seguridad de la información.</t>
  </si>
  <si>
    <t>c) rendimiento de la seguridad de la información (resultados de auditoría)</t>
  </si>
  <si>
    <t>d) retroalimentación de las partes interesadas.</t>
  </si>
  <si>
    <t>e) resultados de la evaluación de riesgos y estado del plan de tratamiento de riesgos.</t>
  </si>
  <si>
    <t>¿Se deja evidencia de los resultados de las revisiones de la gerencia?</t>
  </si>
  <si>
    <t>¿Cuando se produce una no conformidad, la organización toma acciones para controlar y corregir la no conformidad?</t>
  </si>
  <si>
    <t>¿La organización revisa la efectividad de cualquier acción correctiva tomada?</t>
  </si>
  <si>
    <t>¿La organización conserva información documentada como evidencia de las acciones de remediación para las no conformidades?</t>
  </si>
  <si>
    <t>¿La organización mejora continuamente la idoneidad, adecuación y eficacia del sistema de gestión de seguridad de la información?</t>
  </si>
  <si>
    <t>ISO</t>
  </si>
  <si>
    <t>Clause 10.1</t>
  </si>
  <si>
    <t>Clause 10.2</t>
  </si>
  <si>
    <t>c) definir los tipos de acceso a la información que se permitirán a cada proveedor, monitorear y controlar su acceso.</t>
  </si>
  <si>
    <t>La alta dirección debe revisar el sistema de gestión de seguridad de la información de la organización a intervalos planificados para garantizar su idoneidad y eficacia continuas.</t>
  </si>
  <si>
    <t>¿Existen procedimientos que aseguran la continuidad de la seguridad de la información durante una crisis o desastre?</t>
  </si>
  <si>
    <t>¿Están asignas las responsabilidades para el cumplimiento de los requisitos?</t>
  </si>
  <si>
    <t>6 Organización de Seguridad de Información</t>
  </si>
  <si>
    <t>6.2 Dispositovs móviles y teletrabajo</t>
  </si>
  <si>
    <t>d) replicación de actualizaciones.</t>
  </si>
  <si>
    <t>a) definición de seguridad de la información, objetivos y principios para guiar todas las actividades relacionados con seguridad de la información</t>
  </si>
  <si>
    <t>Proveedores</t>
  </si>
  <si>
    <t>¿Están identificados las autoridades de contacto ante un incidente (ejemplo: organismos reguladores)</t>
  </si>
  <si>
    <t>Conocen sus roles y responsabilidades den seguridad antes de que se les otorgue acceso a información o sistemas.</t>
  </si>
  <si>
    <t>¿Existe la política que regula los controles criptográficos?
La política incluye:</t>
  </si>
  <si>
    <t>¿Se tiene implementado controles que evitan el uso de sitios web maliciosos conocidos o sospechosos (black listing);</t>
  </si>
  <si>
    <t>¿Los respaldos cuentan con un nivel apropiado de protección física y ambiental?</t>
  </si>
  <si>
    <t>c) responsabilidades en caso de incidentes de seguridad de la información</t>
  </si>
  <si>
    <t>d) el uso de un sistema de etiquetado acordado para información crítica</t>
  </si>
  <si>
    <t>e) criptografía</t>
  </si>
  <si>
    <t>f) mantener una cadena de custodia para información mientras está en tránsito;</t>
  </si>
  <si>
    <t>g) niveles aceptables de control de acceso.</t>
  </si>
  <si>
    <t>valor a buscar</t>
  </si>
  <si>
    <t>Ponderación</t>
  </si>
  <si>
    <t>A.6.2.2</t>
  </si>
  <si>
    <t>A.10.1.1</t>
  </si>
  <si>
    <t>Si el desarrollo se subcontrata, ¿la organización tiene garantía de que el tercero cumple con reglas para un desarrollo seguro?</t>
  </si>
  <si>
    <t>¿Se instala el software suministrado por un tercero a través de un control de cambios?</t>
  </si>
  <si>
    <t>A.15.2 Suministro de servicios del proveedor</t>
  </si>
  <si>
    <t>¿Se da seguimiento a las no conformidades encontradas en las revisiones?</t>
  </si>
  <si>
    <t>¿Se monitorea los niveles de desempeño del servicio para verificar el cumplimiento de los acuerdos?</t>
  </si>
  <si>
    <t>¿Se toman en cuenta cambios en la organización como actualización de políticas, implementación de nuevos controles, uso de nueva tecnología, entre otros?</t>
  </si>
  <si>
    <t>Asset Management (ID.AM)</t>
  </si>
  <si>
    <t>Business Environment (ID.BE)</t>
  </si>
  <si>
    <t>Governance (ID.GV)</t>
  </si>
  <si>
    <t>Risk Assessment (ID.RA)</t>
  </si>
  <si>
    <t>Supply Chain Risk Management (ID.SC)</t>
  </si>
  <si>
    <t>IDENTIFY (ID)</t>
  </si>
  <si>
    <t>C_Dominio</t>
  </si>
  <si>
    <t>C_ Tema</t>
  </si>
  <si>
    <t>C_Control</t>
  </si>
  <si>
    <t>Identity Management, Authentication and Access Control (PR.AC)</t>
  </si>
  <si>
    <t>Awareness and Training (PR.AT)</t>
  </si>
  <si>
    <t>Recovery Planning (RC.RP)</t>
  </si>
  <si>
    <t>Improvements (RS.IM)</t>
  </si>
  <si>
    <t>Mitigation (RS.MI)</t>
  </si>
  <si>
    <t>Analysis (RS.AN)</t>
  </si>
  <si>
    <t>Communications (RS.CO)</t>
  </si>
  <si>
    <t>Response Planning (RS.RP)</t>
  </si>
  <si>
    <t>Detection Processes (DE.DP)</t>
  </si>
  <si>
    <t>Security Continuous Monitoring (DE.CM)</t>
  </si>
  <si>
    <t>Anomalies and Events (DE.AE)</t>
  </si>
  <si>
    <t>Protective Technology (PR.PT)</t>
  </si>
  <si>
    <t>Maintenance (PR.MA)</t>
  </si>
  <si>
    <t>Information Protection Processes and Procedures (PR.IP)</t>
  </si>
  <si>
    <t>Data Security (PR.DS)</t>
  </si>
  <si>
    <t>Improvements (RC.IM)</t>
  </si>
  <si>
    <t>Communications (RC.CO)</t>
  </si>
  <si>
    <t>Risk Management Strategy (ID.RM)</t>
  </si>
  <si>
    <t xml:space="preserve">PROTECT </t>
  </si>
  <si>
    <t xml:space="preserve">DETECT </t>
  </si>
  <si>
    <t xml:space="preserve">RESPOND </t>
  </si>
  <si>
    <t xml:space="preserve">RECOVER </t>
  </si>
  <si>
    <t>ID.AM</t>
  </si>
  <si>
    <t>ID.BE</t>
  </si>
  <si>
    <t>ID.GV</t>
  </si>
  <si>
    <t>ID.RA</t>
  </si>
  <si>
    <t>ID.RM</t>
  </si>
  <si>
    <t>ID.SC</t>
  </si>
  <si>
    <t>PR</t>
  </si>
  <si>
    <t>PR.AC</t>
  </si>
  <si>
    <t>PR.AT</t>
  </si>
  <si>
    <t>PR.DS</t>
  </si>
  <si>
    <t>PR.IP</t>
  </si>
  <si>
    <t>PR.MA</t>
  </si>
  <si>
    <t>PR.PT</t>
  </si>
  <si>
    <t>DE</t>
  </si>
  <si>
    <t>DE.AE</t>
  </si>
  <si>
    <t>DE.CM</t>
  </si>
  <si>
    <t>DE.DP</t>
  </si>
  <si>
    <t>RS</t>
  </si>
  <si>
    <t>RS.RP</t>
  </si>
  <si>
    <t>RS.CO</t>
  </si>
  <si>
    <t>RS.AN</t>
  </si>
  <si>
    <t>RS.MI</t>
  </si>
  <si>
    <t>RS.IM</t>
  </si>
  <si>
    <t>RC</t>
  </si>
  <si>
    <t>RC.RP</t>
  </si>
  <si>
    <t>RC.IM</t>
  </si>
  <si>
    <t>RC.CO</t>
  </si>
  <si>
    <t>ID</t>
  </si>
  <si>
    <t>IDENTIFY</t>
  </si>
  <si>
    <t>Se tienen establecidos los siguientes criterios:</t>
  </si>
  <si>
    <t>Proyecto</t>
  </si>
  <si>
    <t>Inventario de activos informáticos</t>
  </si>
  <si>
    <t>12.5.1. Whitelisting</t>
  </si>
  <si>
    <t>Roles y responsabilidades de ciberseguridad</t>
  </si>
  <si>
    <t>Ambiente de negocios</t>
  </si>
  <si>
    <t>Propiedad intelectual</t>
  </si>
  <si>
    <t>Gestión de parchado y vulnerabilidades</t>
  </si>
  <si>
    <t>Gestión de riesgos</t>
  </si>
  <si>
    <t>Gestión de activos</t>
  </si>
  <si>
    <t>Entorno empresarial</t>
  </si>
  <si>
    <t>Gobernanza</t>
  </si>
  <si>
    <t>Estrategia de gestión de riesgos</t>
  </si>
  <si>
    <t>Gestión del riesgo de la cadena de suministro</t>
  </si>
  <si>
    <t>Gestión de identidad y control de acceso</t>
  </si>
  <si>
    <t>Conciencia y capacitación</t>
  </si>
  <si>
    <t>Seguridad de datos</t>
  </si>
  <si>
    <t>Procesos y procedimientos de protección de la información</t>
  </si>
  <si>
    <t xml:space="preserve">Mantenimiento </t>
  </si>
  <si>
    <t>Tecnología protectora</t>
  </si>
  <si>
    <t>Anomalías y eventos</t>
  </si>
  <si>
    <t>Vigilancia continua de seguridad</t>
  </si>
  <si>
    <t>Procesos de detección</t>
  </si>
  <si>
    <t>Planificación de respuesta</t>
  </si>
  <si>
    <t>Comunicaciones</t>
  </si>
  <si>
    <t>Análisis</t>
  </si>
  <si>
    <t>Mitigación</t>
  </si>
  <si>
    <t>Mejoras</t>
  </si>
  <si>
    <t>Planificación de recuperación</t>
  </si>
  <si>
    <t xml:space="preserve">Mejoras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</si>
</sst>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8" x14ac:knownFonts="1">
    <font>
      <sz val="11"/>
      <color theme="1"/>
      <name val="Calibri"/>
      <family val="2"/>
      <scheme val="minor"/>
    </font>
    <font>
      <sz val="12"/>
      <color theme="1"/>
      <name val="Times New Roman"/>
      <family val="1"/>
    </font>
    <font>
      <b/>
      <sz val="10"/>
      <color rgb="FFFFFFFF"/>
      <name val="Times New Roman"/>
      <family val="1"/>
    </font>
    <font>
      <sz val="10"/>
      <color theme="1"/>
      <name val="Times New Roman"/>
      <family val="1"/>
    </font>
    <font>
      <b/>
      <sz val="10"/>
      <color theme="1"/>
      <name val="Times New Roman"/>
      <family val="1"/>
    </font>
    <font>
      <b/>
      <sz val="10"/>
      <color rgb="FF000000"/>
      <name val="Times New Roman"/>
      <family val="1"/>
    </font>
    <font>
      <sz val="10"/>
      <color rgb="FF000000"/>
      <name val="Times New Roman"/>
      <family val="1"/>
    </font>
    <font>
      <sz val="10"/>
      <color rgb="FF212121"/>
      <name val="Times New Roman"/>
      <family val="1"/>
    </font>
    <font>
      <sz val="12"/>
      <color theme="1"/>
      <name val="Calibri"/>
      <family val="2"/>
      <scheme val="minor"/>
    </font>
    <font>
      <b/>
      <sz val="12"/>
      <name val="Times New Roman"/>
      <family val="1"/>
    </font>
    <font>
      <sz val="12"/>
      <name val="Times New Roman"/>
      <family val="1"/>
    </font>
    <font>
      <sz val="11"/>
      <color theme="1"/>
      <name val="Calibri"/>
      <family val="2"/>
      <scheme val="minor"/>
    </font>
    <font>
      <b/>
      <sz val="15"/>
      <color theme="3"/>
      <name val="Calibri"/>
      <family val="2"/>
      <scheme val="minor"/>
    </font>
    <font>
      <sz val="11"/>
      <color theme="0"/>
      <name val="Calibri"/>
      <family val="2"/>
      <scheme val="minor"/>
    </font>
    <font>
      <sz val="8"/>
      <name val="Arial"/>
      <family val="2"/>
    </font>
    <font>
      <b/>
      <sz val="12"/>
      <color theme="0"/>
      <name val="Arial"/>
      <family val="2"/>
    </font>
    <font>
      <sz val="11"/>
      <color theme="1"/>
      <name val="Arial"/>
      <family val="2"/>
    </font>
    <font>
      <sz val="10"/>
      <color theme="1"/>
      <name val="Arial"/>
      <family val="2"/>
    </font>
    <font>
      <b/>
      <sz val="22"/>
      <color theme="3"/>
      <name val="Arial"/>
      <family val="2"/>
    </font>
    <font>
      <b/>
      <sz val="14"/>
      <color theme="0"/>
      <name val="Arial"/>
      <family val="2"/>
    </font>
    <font>
      <sz val="9"/>
      <color theme="1"/>
      <name val="Arial"/>
      <family val="2"/>
    </font>
    <font>
      <sz val="8"/>
      <color theme="1"/>
      <name val="Arial"/>
      <family val="2"/>
    </font>
    <font>
      <sz val="9"/>
      <name val="Arial"/>
      <family val="2"/>
    </font>
    <font>
      <b/>
      <sz val="8"/>
      <color theme="3"/>
      <name val="Arial"/>
      <family val="2"/>
    </font>
    <font>
      <b/>
      <sz val="8"/>
      <color theme="0"/>
      <name val="Arial"/>
      <family val="2"/>
    </font>
    <font>
      <b/>
      <sz val="11"/>
      <color theme="1"/>
      <name val="Arial"/>
      <family val="2"/>
    </font>
    <font>
      <sz val="9"/>
      <color theme="1"/>
      <name val="Calibri"/>
      <family val="2"/>
      <scheme val="minor"/>
    </font>
    <font>
      <b/>
      <sz val="11"/>
      <color theme="1"/>
      <name val="Calibri"/>
      <family val="2"/>
      <scheme val="minor"/>
    </font>
    <font>
      <b/>
      <sz val="10"/>
      <name val="Times New Roman"/>
      <family val="1"/>
    </font>
    <font>
      <b/>
      <sz val="12"/>
      <color rgb="FFFFFFFF"/>
      <name val="Times New Roman"/>
      <family val="1"/>
    </font>
    <font>
      <b/>
      <sz val="14"/>
      <color rgb="FFFFFFFF"/>
      <name val="Times New Roman"/>
      <family val="1"/>
    </font>
    <font>
      <sz val="14"/>
      <color theme="1"/>
      <name val="Calibri"/>
      <family val="2"/>
      <scheme val="minor"/>
    </font>
    <font>
      <sz val="10"/>
      <color rgb="FFFFFFFF"/>
      <name val="Times New Roman"/>
      <family val="1"/>
    </font>
    <font>
      <sz val="12"/>
      <color rgb="FFFFFFFF"/>
      <name val="Times New Roman"/>
      <family val="1"/>
    </font>
    <font>
      <sz val="14"/>
      <color rgb="FFFFFFFF"/>
      <name val="Times New Roman"/>
      <family val="1"/>
    </font>
    <font>
      <b/>
      <sz val="10"/>
      <color rgb="FFFFFFFF"/>
      <name val="Arial"/>
      <family val="2"/>
    </font>
    <font>
      <sz val="10"/>
      <name val="Arial"/>
      <family val="2"/>
    </font>
    <font>
      <b/>
      <sz val="10"/>
      <color theme="1"/>
      <name val="Arial"/>
      <family val="2"/>
    </font>
  </fonts>
  <fills count="16">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4.9989318521683403E-2"/>
        <bgColor indexed="64"/>
      </patternFill>
    </fill>
  </fills>
  <borders count="22">
    <border>
      <left/>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top/>
      <bottom style="thick">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indexed="64"/>
      </left>
      <right/>
      <top style="thin">
        <color indexed="64"/>
      </top>
      <bottom style="thin">
        <color indexed="64"/>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style="thick">
        <color theme="4"/>
      </bottom>
      <diagonal/>
    </border>
    <border>
      <left style="thin">
        <color theme="0"/>
      </left>
      <right/>
      <top/>
      <bottom/>
      <diagonal/>
    </border>
    <border>
      <left/>
      <right style="thin">
        <color theme="0" tint="-0.249977111117893"/>
      </right>
      <top style="thin">
        <color theme="0" tint="-0.249977111117893"/>
      </top>
      <bottom style="thin">
        <color theme="0" tint="-0.249977111117893"/>
      </bottom>
      <diagonal/>
    </border>
    <border>
      <left/>
      <right style="thin">
        <color theme="0"/>
      </right>
      <top style="thin">
        <color theme="0"/>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s>
  <cellStyleXfs count="8">
    <xf numFmtId="0" fontId="0" fillId="0" borderId="0"/>
    <xf numFmtId="0" fontId="8" fillId="0" borderId="0"/>
    <xf numFmtId="9" fontId="8" fillId="0" borderId="0" applyFont="0" applyFill="0" applyBorder="0" applyAlignment="0" applyProtection="0"/>
    <xf numFmtId="0" fontId="12" fillId="0" borderId="5" applyNumberFormat="0" applyFill="0" applyAlignment="0" applyProtection="0"/>
    <xf numFmtId="0" fontId="13"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9" fontId="11" fillId="0" borderId="0" applyFont="0" applyFill="0" applyBorder="0" applyAlignment="0" applyProtection="0"/>
  </cellStyleXfs>
  <cellXfs count="209">
    <xf numFmtId="0" fontId="0" fillId="0" borderId="0" xfId="0"/>
    <xf numFmtId="0" fontId="2" fillId="2" borderId="1"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right" vertical="center"/>
    </xf>
    <xf numFmtId="0" fontId="9" fillId="0" borderId="2" xfId="1" applyFont="1" applyBorder="1" applyAlignment="1">
      <alignment horizontal="justify" vertical="center" wrapText="1"/>
    </xf>
    <xf numFmtId="0" fontId="10" fillId="0" borderId="4" xfId="1" applyFont="1" applyBorder="1" applyAlignment="1">
      <alignment horizontal="justify" vertical="center" wrapText="1"/>
    </xf>
    <xf numFmtId="0" fontId="9" fillId="0" borderId="4" xfId="1" applyFont="1" applyBorder="1" applyAlignment="1">
      <alignment horizontal="justify" vertical="center" wrapText="1"/>
    </xf>
    <xf numFmtId="0" fontId="10" fillId="0" borderId="3" xfId="1" applyFont="1" applyBorder="1" applyAlignment="1">
      <alignment horizontal="justify" vertical="center" wrapText="1"/>
    </xf>
    <xf numFmtId="0" fontId="0" fillId="0" borderId="0" xfId="0" applyAlignment="1">
      <alignment wrapText="1"/>
    </xf>
    <xf numFmtId="0" fontId="5" fillId="0" borderId="0" xfId="0" applyFont="1" applyBorder="1" applyAlignment="1">
      <alignment vertical="center" wrapText="1"/>
    </xf>
    <xf numFmtId="0" fontId="0" fillId="0" borderId="0" xfId="0" applyAlignment="1">
      <alignment vertical="center"/>
    </xf>
    <xf numFmtId="0" fontId="2" fillId="2" borderId="6" xfId="0" applyFont="1" applyFill="1" applyBorder="1" applyAlignment="1">
      <alignment horizontal="center" vertical="center" wrapText="1"/>
    </xf>
    <xf numFmtId="0" fontId="5" fillId="0" borderId="6" xfId="0" applyFont="1" applyBorder="1" applyAlignment="1">
      <alignment vertical="center" wrapText="1"/>
    </xf>
    <xf numFmtId="0" fontId="4" fillId="0" borderId="6" xfId="0" applyFont="1" applyBorder="1" applyAlignment="1">
      <alignment horizontal="center" vertical="center" wrapText="1"/>
    </xf>
    <xf numFmtId="0" fontId="2" fillId="2" borderId="0" xfId="0" applyFont="1" applyFill="1" applyBorder="1" applyAlignment="1">
      <alignment horizontal="center" vertical="center" wrapText="1"/>
    </xf>
    <xf numFmtId="0" fontId="16" fillId="0" borderId="0" xfId="0" applyFont="1"/>
    <xf numFmtId="0" fontId="18" fillId="0" borderId="14" xfId="3" applyFont="1" applyBorder="1" applyAlignment="1"/>
    <xf numFmtId="0" fontId="18" fillId="0" borderId="5" xfId="3" applyFont="1" applyAlignment="1"/>
    <xf numFmtId="0" fontId="16" fillId="0" borderId="0" xfId="0" applyFont="1" applyBorder="1"/>
    <xf numFmtId="0" fontId="16" fillId="0" borderId="8" xfId="0" applyFont="1" applyBorder="1"/>
    <xf numFmtId="0" fontId="16" fillId="0" borderId="12" xfId="0" applyFont="1" applyBorder="1"/>
    <xf numFmtId="0" fontId="16" fillId="0" borderId="13" xfId="0" applyFont="1" applyBorder="1"/>
    <xf numFmtId="0" fontId="16" fillId="0" borderId="9" xfId="0" applyFont="1" applyBorder="1"/>
    <xf numFmtId="0" fontId="16" fillId="0" borderId="11" xfId="0" applyFont="1" applyBorder="1"/>
    <xf numFmtId="0" fontId="16" fillId="9" borderId="6" xfId="5" applyFont="1" applyBorder="1" applyAlignment="1">
      <alignment vertical="center" wrapText="1"/>
    </xf>
    <xf numFmtId="0" fontId="14" fillId="0" borderId="6" xfId="0" applyFont="1" applyFill="1" applyBorder="1" applyAlignment="1">
      <alignment vertical="center" wrapText="1"/>
    </xf>
    <xf numFmtId="164" fontId="14" fillId="0" borderId="6" xfId="0" applyNumberFormat="1" applyFont="1" applyFill="1" applyBorder="1" applyAlignment="1">
      <alignment vertical="center" wrapText="1"/>
    </xf>
    <xf numFmtId="0" fontId="14" fillId="0" borderId="6" xfId="0" applyFont="1" applyFill="1" applyBorder="1" applyAlignment="1">
      <alignment vertical="center"/>
    </xf>
    <xf numFmtId="0" fontId="14" fillId="0" borderId="6" xfId="0" applyFont="1" applyFill="1" applyBorder="1" applyAlignment="1">
      <alignment horizontal="left" vertical="center" wrapText="1" indent="1"/>
    </xf>
    <xf numFmtId="0" fontId="16" fillId="0" borderId="6" xfId="0" applyFont="1" applyBorder="1"/>
    <xf numFmtId="0" fontId="14" fillId="11" borderId="6" xfId="0" applyFont="1" applyFill="1" applyBorder="1" applyAlignment="1">
      <alignment vertical="center" wrapText="1"/>
    </xf>
    <xf numFmtId="0" fontId="14" fillId="0" borderId="0" xfId="0" applyFont="1" applyFill="1" applyBorder="1" applyAlignment="1">
      <alignment vertical="center" wrapText="1"/>
    </xf>
    <xf numFmtId="0" fontId="16" fillId="0" borderId="15" xfId="0" applyFont="1" applyBorder="1"/>
    <xf numFmtId="0" fontId="15" fillId="8" borderId="6" xfId="4" applyFont="1" applyBorder="1" applyAlignment="1">
      <alignment wrapText="1"/>
    </xf>
    <xf numFmtId="0" fontId="17" fillId="10" borderId="6" xfId="6" applyFont="1" applyBorder="1" applyAlignment="1">
      <alignment horizontal="left" vertical="center" wrapText="1"/>
    </xf>
    <xf numFmtId="0" fontId="16" fillId="10" borderId="6" xfId="6" applyFont="1" applyBorder="1" applyAlignment="1">
      <alignment horizontal="center" vertical="center" wrapText="1"/>
    </xf>
    <xf numFmtId="0" fontId="19" fillId="8" borderId="6" xfId="4" applyFont="1" applyBorder="1" applyAlignment="1">
      <alignment wrapText="1"/>
    </xf>
    <xf numFmtId="0" fontId="21" fillId="0" borderId="0" xfId="0" applyFont="1" applyBorder="1"/>
    <xf numFmtId="0" fontId="15" fillId="13" borderId="6" xfId="4" applyFont="1" applyFill="1" applyBorder="1" applyAlignment="1"/>
    <xf numFmtId="9" fontId="19" fillId="13" borderId="6" xfId="4" applyNumberFormat="1" applyFont="1" applyFill="1" applyBorder="1" applyAlignment="1">
      <alignment wrapText="1"/>
    </xf>
    <xf numFmtId="0" fontId="17" fillId="12" borderId="6" xfId="5" applyFont="1" applyFill="1" applyBorder="1" applyAlignment="1">
      <alignment vertical="center"/>
    </xf>
    <xf numFmtId="0" fontId="16" fillId="12" borderId="6" xfId="5" applyFont="1" applyFill="1" applyBorder="1" applyAlignment="1">
      <alignment vertical="center" wrapText="1"/>
    </xf>
    <xf numFmtId="164" fontId="14" fillId="0" borderId="16" xfId="0" applyNumberFormat="1" applyFont="1" applyFill="1" applyBorder="1" applyAlignment="1">
      <alignment vertical="center" wrapText="1"/>
    </xf>
    <xf numFmtId="0" fontId="20" fillId="10" borderId="6" xfId="6" applyFont="1" applyBorder="1" applyAlignment="1">
      <alignment horizontal="center" vertical="center" wrapText="1"/>
    </xf>
    <xf numFmtId="0" fontId="23" fillId="0" borderId="5" xfId="3" applyFont="1" applyAlignment="1"/>
    <xf numFmtId="0" fontId="21" fillId="10" borderId="6" xfId="6" applyFont="1" applyBorder="1" applyAlignment="1">
      <alignment horizontal="center" vertical="center" wrapText="1"/>
    </xf>
    <xf numFmtId="0" fontId="21" fillId="0" borderId="0" xfId="0" applyFont="1"/>
    <xf numFmtId="9" fontId="24" fillId="13" borderId="6" xfId="4" applyNumberFormat="1" applyFont="1" applyFill="1" applyBorder="1" applyAlignment="1">
      <alignment wrapText="1"/>
    </xf>
    <xf numFmtId="0" fontId="21" fillId="12" borderId="6" xfId="5" applyFont="1" applyFill="1" applyBorder="1" applyAlignment="1">
      <alignment vertical="center" wrapText="1"/>
    </xf>
    <xf numFmtId="0" fontId="21" fillId="0" borderId="6" xfId="5" applyFont="1" applyFill="1" applyBorder="1" applyAlignment="1">
      <alignment vertical="center" wrapText="1"/>
    </xf>
    <xf numFmtId="0" fontId="21" fillId="0" borderId="8" xfId="0" applyFont="1" applyBorder="1"/>
    <xf numFmtId="0" fontId="24" fillId="13" borderId="6" xfId="4" applyFont="1" applyFill="1" applyBorder="1" applyAlignment="1"/>
    <xf numFmtId="0" fontId="21" fillId="12" borderId="6" xfId="5" applyFont="1" applyFill="1" applyBorder="1" applyAlignment="1">
      <alignment vertical="center"/>
    </xf>
    <xf numFmtId="0" fontId="21" fillId="9" borderId="6" xfId="5" applyFont="1" applyBorder="1" applyAlignment="1">
      <alignment vertical="center" wrapText="1"/>
    </xf>
    <xf numFmtId="0" fontId="21" fillId="0" borderId="6" xfId="0" applyFont="1" applyBorder="1"/>
    <xf numFmtId="0" fontId="21" fillId="0" borderId="15" xfId="0" applyFont="1" applyBorder="1"/>
    <xf numFmtId="164" fontId="21" fillId="0" borderId="7" xfId="0" applyNumberFormat="1" applyFont="1" applyBorder="1"/>
    <xf numFmtId="164" fontId="21" fillId="0" borderId="17" xfId="0" applyNumberFormat="1" applyFont="1" applyBorder="1"/>
    <xf numFmtId="164" fontId="21" fillId="10" borderId="6" xfId="6" applyNumberFormat="1" applyFont="1" applyBorder="1" applyAlignment="1">
      <alignment horizontal="center" vertical="center" wrapText="1"/>
    </xf>
    <xf numFmtId="164" fontId="21" fillId="0" borderId="0" xfId="0" applyNumberFormat="1" applyFont="1"/>
    <xf numFmtId="164" fontId="24" fillId="13" borderId="6" xfId="4" applyNumberFormat="1" applyFont="1" applyFill="1" applyBorder="1" applyAlignment="1">
      <alignment horizontal="right" wrapText="1"/>
    </xf>
    <xf numFmtId="164" fontId="21" fillId="12" borderId="6" xfId="5" applyNumberFormat="1" applyFont="1" applyFill="1" applyBorder="1" applyAlignment="1">
      <alignment vertical="center" wrapText="1"/>
    </xf>
    <xf numFmtId="164" fontId="21" fillId="0" borderId="8" xfId="0" applyNumberFormat="1" applyFont="1" applyBorder="1"/>
    <xf numFmtId="164" fontId="21" fillId="0" borderId="6" xfId="5" applyNumberFormat="1" applyFont="1" applyFill="1" applyBorder="1" applyAlignment="1">
      <alignment vertical="center" wrapText="1"/>
    </xf>
    <xf numFmtId="164" fontId="24" fillId="8" borderId="6" xfId="4" applyNumberFormat="1" applyFont="1" applyBorder="1" applyAlignment="1">
      <alignment horizontal="right" wrapText="1"/>
    </xf>
    <xf numFmtId="164" fontId="21" fillId="0" borderId="6" xfId="0" applyNumberFormat="1" applyFont="1" applyBorder="1"/>
    <xf numFmtId="0" fontId="25" fillId="10" borderId="6" xfId="6" applyFont="1" applyBorder="1" applyAlignment="1">
      <alignment horizontal="center" vertical="center" wrapText="1"/>
    </xf>
    <xf numFmtId="0" fontId="21" fillId="9" borderId="6" xfId="5" applyFont="1" applyBorder="1" applyAlignment="1">
      <alignment vertical="center"/>
    </xf>
    <xf numFmtId="0" fontId="16" fillId="11" borderId="6" xfId="5" applyFont="1" applyFill="1" applyBorder="1" applyAlignment="1">
      <alignment vertical="center" wrapText="1"/>
    </xf>
    <xf numFmtId="0" fontId="21" fillId="11" borderId="6" xfId="5" applyFont="1" applyFill="1" applyBorder="1" applyAlignment="1">
      <alignment vertical="center" wrapText="1"/>
    </xf>
    <xf numFmtId="0" fontId="21" fillId="11" borderId="6" xfId="0" applyFont="1" applyFill="1" applyBorder="1"/>
    <xf numFmtId="164" fontId="21" fillId="11" borderId="6" xfId="5" applyNumberFormat="1" applyFont="1" applyFill="1" applyBorder="1" applyAlignment="1">
      <alignment vertical="center" wrapText="1"/>
    </xf>
    <xf numFmtId="0" fontId="14" fillId="14" borderId="6" xfId="0" applyFont="1" applyFill="1" applyBorder="1" applyAlignment="1">
      <alignment vertical="center" wrapText="1"/>
    </xf>
    <xf numFmtId="164" fontId="14" fillId="11" borderId="6" xfId="0" applyNumberFormat="1" applyFont="1" applyFill="1" applyBorder="1" applyAlignment="1">
      <alignment vertical="center" wrapText="1"/>
    </xf>
    <xf numFmtId="164" fontId="14" fillId="14" borderId="6" xfId="0" applyNumberFormat="1" applyFont="1" applyFill="1" applyBorder="1" applyAlignment="1">
      <alignment vertical="center" wrapText="1"/>
    </xf>
    <xf numFmtId="0" fontId="16" fillId="11" borderId="6" xfId="0" applyFont="1" applyFill="1" applyBorder="1"/>
    <xf numFmtId="164" fontId="21" fillId="11" borderId="6" xfId="0" applyNumberFormat="1" applyFont="1" applyFill="1" applyBorder="1"/>
    <xf numFmtId="0" fontId="16" fillId="0" borderId="0" xfId="0" applyFont="1" applyFill="1" applyBorder="1"/>
    <xf numFmtId="164" fontId="14" fillId="11" borderId="16" xfId="0" applyNumberFormat="1" applyFont="1" applyFill="1" applyBorder="1" applyAlignment="1">
      <alignment vertical="center" wrapText="1"/>
    </xf>
    <xf numFmtId="2" fontId="0" fillId="5" borderId="0" xfId="0" applyNumberFormat="1" applyFill="1" applyAlignment="1">
      <alignment wrapText="1"/>
    </xf>
    <xf numFmtId="2" fontId="20" fillId="0" borderId="16" xfId="5" applyNumberFormat="1" applyFont="1" applyFill="1" applyBorder="1" applyAlignment="1">
      <alignment horizontal="center" vertical="center" wrapText="1"/>
    </xf>
    <xf numFmtId="2" fontId="20" fillId="0" borderId="0" xfId="0" applyNumberFormat="1" applyFont="1" applyAlignment="1">
      <alignment horizontal="center"/>
    </xf>
    <xf numFmtId="2" fontId="20" fillId="0" borderId="15" xfId="0" applyNumberFormat="1" applyFont="1" applyBorder="1" applyAlignment="1">
      <alignment horizontal="center"/>
    </xf>
    <xf numFmtId="2" fontId="16" fillId="0" borderId="0" xfId="0" applyNumberFormat="1" applyFont="1" applyBorder="1" applyAlignment="1">
      <alignment horizontal="center"/>
    </xf>
    <xf numFmtId="2" fontId="22" fillId="0" borderId="0" xfId="0" applyNumberFormat="1" applyFont="1" applyFill="1" applyBorder="1" applyAlignment="1">
      <alignment horizontal="center" vertical="center" wrapText="1"/>
    </xf>
    <xf numFmtId="0" fontId="26" fillId="0" borderId="0" xfId="0" applyFont="1"/>
    <xf numFmtId="0" fontId="14" fillId="11" borderId="18" xfId="0" applyFont="1" applyFill="1" applyBorder="1" applyAlignment="1">
      <alignment vertical="center" wrapText="1"/>
    </xf>
    <xf numFmtId="0" fontId="20" fillId="0" borderId="0" xfId="0" applyFont="1" applyAlignment="1">
      <alignment horizontal="center" vertical="center"/>
    </xf>
    <xf numFmtId="0" fontId="20" fillId="0" borderId="0" xfId="0" applyFont="1" applyBorder="1" applyAlignment="1">
      <alignment horizontal="center" vertical="center"/>
    </xf>
    <xf numFmtId="0" fontId="20" fillId="0" borderId="8" xfId="0" applyFont="1" applyBorder="1" applyAlignment="1">
      <alignment horizontal="center" vertical="center"/>
    </xf>
    <xf numFmtId="0" fontId="22" fillId="0" borderId="10" xfId="0" applyFont="1" applyFill="1" applyBorder="1" applyAlignment="1">
      <alignment horizontal="center" vertical="center" wrapText="1"/>
    </xf>
    <xf numFmtId="0" fontId="20" fillId="0" borderId="15" xfId="0" applyFont="1" applyBorder="1" applyAlignment="1">
      <alignment horizontal="center" vertical="center"/>
    </xf>
    <xf numFmtId="0" fontId="20" fillId="0" borderId="9" xfId="0" applyFont="1" applyBorder="1" applyAlignment="1">
      <alignment horizontal="center" vertical="center"/>
    </xf>
    <xf numFmtId="0" fontId="14" fillId="15" borderId="6" xfId="0" applyFont="1" applyFill="1" applyBorder="1" applyAlignment="1">
      <alignment vertical="center" wrapText="1"/>
    </xf>
    <xf numFmtId="0" fontId="21" fillId="0" borderId="6" xfId="5" applyFont="1" applyFill="1" applyBorder="1" applyAlignment="1">
      <alignment horizontal="left" vertical="center" wrapText="1" indent="1"/>
    </xf>
    <xf numFmtId="0" fontId="21" fillId="15" borderId="6" xfId="5" applyFont="1" applyFill="1" applyBorder="1" applyAlignment="1">
      <alignment vertical="center" wrapText="1"/>
    </xf>
    <xf numFmtId="0" fontId="21" fillId="0" borderId="6" xfId="5" applyFont="1" applyFill="1" applyBorder="1" applyAlignment="1">
      <alignment horizontal="left" vertical="center" wrapText="1" indent="2"/>
    </xf>
    <xf numFmtId="0" fontId="20" fillId="0" borderId="0" xfId="0" applyFont="1" applyFill="1" applyAlignment="1">
      <alignment horizontal="center" vertical="center"/>
    </xf>
    <xf numFmtId="164" fontId="21" fillId="0" borderId="6" xfId="0" applyNumberFormat="1" applyFont="1" applyFill="1" applyBorder="1"/>
    <xf numFmtId="2" fontId="20" fillId="0" borderId="0" xfId="0" applyNumberFormat="1" applyFont="1" applyFill="1" applyAlignment="1">
      <alignment horizontal="center"/>
    </xf>
    <xf numFmtId="0" fontId="16" fillId="0" borderId="0" xfId="0" applyFont="1" applyFill="1"/>
    <xf numFmtId="0" fontId="16" fillId="0" borderId="12" xfId="0" applyFont="1" applyFill="1" applyBorder="1"/>
    <xf numFmtId="0" fontId="20" fillId="0" borderId="0" xfId="0" applyFont="1" applyFill="1" applyBorder="1" applyAlignment="1">
      <alignment horizontal="center" vertical="center"/>
    </xf>
    <xf numFmtId="0" fontId="21" fillId="0" borderId="6" xfId="5" applyFont="1" applyFill="1" applyBorder="1" applyAlignment="1">
      <alignment horizontal="left" vertical="center" wrapText="1"/>
    </xf>
    <xf numFmtId="0" fontId="21" fillId="0" borderId="6" xfId="0" applyFont="1" applyBorder="1" applyAlignment="1">
      <alignment wrapText="1"/>
    </xf>
    <xf numFmtId="0" fontId="21" fillId="0" borderId="6" xfId="0" applyFont="1" applyBorder="1" applyAlignment="1"/>
    <xf numFmtId="0" fontId="14" fillId="0" borderId="6" xfId="0" applyFont="1" applyFill="1" applyBorder="1" applyAlignment="1" applyProtection="1">
      <alignment horizontal="justify" vertical="center" wrapText="1"/>
      <protection locked="0"/>
    </xf>
    <xf numFmtId="0" fontId="21" fillId="11" borderId="6" xfId="0" applyFont="1" applyFill="1" applyBorder="1" applyAlignment="1">
      <alignment wrapText="1"/>
    </xf>
    <xf numFmtId="0" fontId="27" fillId="0" borderId="0" xfId="0" applyFont="1"/>
    <xf numFmtId="2" fontId="27" fillId="0" borderId="0" xfId="0" applyNumberFormat="1" applyFont="1"/>
    <xf numFmtId="2" fontId="0" fillId="0" borderId="0" xfId="0" applyNumberFormat="1"/>
    <xf numFmtId="9" fontId="0" fillId="0" borderId="0" xfId="7" applyFont="1" applyAlignment="1">
      <alignment vertical="center"/>
    </xf>
    <xf numFmtId="9" fontId="2" fillId="0" borderId="0" xfId="7" applyFont="1" applyFill="1" applyBorder="1" applyAlignment="1">
      <alignment horizontal="center" vertical="center" wrapText="1"/>
    </xf>
    <xf numFmtId="0" fontId="0" fillId="0" borderId="0" xfId="0" applyFill="1"/>
    <xf numFmtId="0" fontId="4" fillId="0" borderId="6" xfId="0" applyFont="1" applyBorder="1" applyAlignment="1">
      <alignment horizontal="left" vertical="center" wrapText="1"/>
    </xf>
    <xf numFmtId="0" fontId="4" fillId="0" borderId="6" xfId="0" applyFont="1" applyBorder="1" applyAlignment="1">
      <alignment horizontal="left" vertical="center"/>
    </xf>
    <xf numFmtId="0" fontId="2" fillId="3" borderId="6" xfId="0" applyFont="1" applyFill="1" applyBorder="1" applyAlignment="1">
      <alignment vertical="center" wrapText="1"/>
    </xf>
    <xf numFmtId="9" fontId="2" fillId="3" borderId="6" xfId="7" applyFont="1" applyFill="1" applyBorder="1" applyAlignment="1">
      <alignment vertical="center" wrapText="1"/>
    </xf>
    <xf numFmtId="0" fontId="28" fillId="0" borderId="6" xfId="0" applyFont="1" applyFill="1" applyBorder="1" applyAlignment="1">
      <alignment vertical="center" wrapText="1"/>
    </xf>
    <xf numFmtId="0" fontId="0" fillId="0" borderId="6" xfId="0" applyBorder="1"/>
    <xf numFmtId="0" fontId="2" fillId="4" borderId="6" xfId="0" applyFont="1" applyFill="1" applyBorder="1" applyAlignment="1">
      <alignment vertical="center" wrapText="1"/>
    </xf>
    <xf numFmtId="9" fontId="2" fillId="4" borderId="6" xfId="0" applyNumberFormat="1" applyFont="1" applyFill="1" applyBorder="1" applyAlignment="1">
      <alignment vertical="center" wrapText="1"/>
    </xf>
    <xf numFmtId="0" fontId="4" fillId="0" borderId="6" xfId="0" applyFont="1" applyBorder="1" applyAlignment="1">
      <alignment vertical="center" wrapText="1"/>
    </xf>
    <xf numFmtId="0" fontId="4" fillId="5" borderId="6" xfId="0" applyFont="1" applyFill="1" applyBorder="1" applyAlignment="1">
      <alignment vertical="center" wrapText="1"/>
    </xf>
    <xf numFmtId="9" fontId="4" fillId="5" borderId="6" xfId="0" applyNumberFormat="1" applyFont="1" applyFill="1" applyBorder="1" applyAlignment="1">
      <alignment vertical="center" wrapText="1"/>
    </xf>
    <xf numFmtId="0" fontId="2" fillId="6" borderId="6" xfId="0" applyFont="1" applyFill="1" applyBorder="1" applyAlignment="1">
      <alignment vertical="center" wrapText="1"/>
    </xf>
    <xf numFmtId="0" fontId="2" fillId="7" borderId="6" xfId="0" applyFont="1" applyFill="1" applyBorder="1" applyAlignment="1">
      <alignment vertical="center" wrapText="1"/>
    </xf>
    <xf numFmtId="0" fontId="8" fillId="0" borderId="0" xfId="0" applyFont="1"/>
    <xf numFmtId="0" fontId="31" fillId="0" borderId="0" xfId="0" applyFont="1"/>
    <xf numFmtId="0" fontId="29" fillId="3" borderId="19" xfId="0" applyFont="1" applyFill="1" applyBorder="1" applyAlignment="1">
      <alignment vertical="center" wrapText="1"/>
    </xf>
    <xf numFmtId="0" fontId="2" fillId="3" borderId="19" xfId="0" applyFont="1" applyFill="1" applyBorder="1" applyAlignment="1">
      <alignment vertical="center" wrapText="1"/>
    </xf>
    <xf numFmtId="0" fontId="2" fillId="3" borderId="20" xfId="0" applyFont="1" applyFill="1" applyBorder="1" applyAlignment="1">
      <alignment vertical="center" wrapText="1"/>
    </xf>
    <xf numFmtId="0" fontId="30" fillId="4" borderId="19" xfId="0" applyFont="1" applyFill="1" applyBorder="1" applyAlignment="1">
      <alignment vertical="center" wrapText="1"/>
    </xf>
    <xf numFmtId="0" fontId="2" fillId="4" borderId="19" xfId="0" applyFont="1" applyFill="1" applyBorder="1" applyAlignment="1">
      <alignment vertical="center" wrapText="1"/>
    </xf>
    <xf numFmtId="0" fontId="2" fillId="4" borderId="20" xfId="0" applyFont="1" applyFill="1" applyBorder="1" applyAlignment="1">
      <alignment vertical="center" wrapText="1"/>
    </xf>
    <xf numFmtId="0" fontId="29" fillId="3" borderId="6" xfId="0" applyFont="1" applyFill="1" applyBorder="1" applyAlignment="1">
      <alignment vertical="center" wrapText="1"/>
    </xf>
    <xf numFmtId="9" fontId="29" fillId="3" borderId="6" xfId="0" applyNumberFormat="1" applyFont="1" applyFill="1" applyBorder="1" applyAlignment="1">
      <alignment vertical="center" wrapText="1"/>
    </xf>
    <xf numFmtId="0" fontId="8" fillId="0" borderId="6" xfId="0" applyFont="1" applyBorder="1"/>
    <xf numFmtId="9" fontId="2" fillId="3" borderId="6" xfId="0" applyNumberFormat="1" applyFont="1" applyFill="1" applyBorder="1" applyAlignment="1">
      <alignment vertical="center" wrapText="1"/>
    </xf>
    <xf numFmtId="0" fontId="0" fillId="0" borderId="6" xfId="0" applyBorder="1" applyAlignment="1">
      <alignment wrapText="1"/>
    </xf>
    <xf numFmtId="0" fontId="30" fillId="4" borderId="6" xfId="0" applyFont="1" applyFill="1" applyBorder="1" applyAlignment="1">
      <alignment vertical="center" wrapText="1"/>
    </xf>
    <xf numFmtId="9" fontId="2" fillId="6" borderId="6" xfId="0" applyNumberFormat="1" applyFont="1" applyFill="1" applyBorder="1" applyAlignment="1">
      <alignment vertical="center" wrapText="1"/>
    </xf>
    <xf numFmtId="9" fontId="2" fillId="7" borderId="6" xfId="0" applyNumberFormat="1" applyFont="1" applyFill="1" applyBorder="1" applyAlignment="1">
      <alignment vertical="center" wrapText="1"/>
    </xf>
    <xf numFmtId="0" fontId="8" fillId="0" borderId="0" xfId="0" applyFont="1" applyFill="1" applyBorder="1"/>
    <xf numFmtId="9" fontId="5" fillId="0" borderId="0" xfId="7" applyFont="1" applyFill="1" applyBorder="1" applyAlignment="1">
      <alignment vertical="center" wrapText="1"/>
    </xf>
    <xf numFmtId="0" fontId="0" fillId="0" borderId="0" xfId="0" applyFill="1" applyBorder="1" applyAlignment="1">
      <alignment wrapText="1"/>
    </xf>
    <xf numFmtId="9" fontId="2" fillId="2" borderId="21" xfId="7" applyFont="1" applyFill="1" applyBorder="1" applyAlignment="1">
      <alignment horizontal="center" vertical="center" wrapText="1"/>
    </xf>
    <xf numFmtId="0" fontId="29" fillId="3" borderId="21" xfId="0" applyFont="1" applyFill="1" applyBorder="1" applyAlignment="1">
      <alignment vertical="center" wrapText="1"/>
    </xf>
    <xf numFmtId="0" fontId="8" fillId="0" borderId="21" xfId="0" applyFont="1" applyBorder="1"/>
    <xf numFmtId="0" fontId="2" fillId="3" borderId="21" xfId="0" applyFont="1" applyFill="1" applyBorder="1" applyAlignment="1">
      <alignment vertical="center" wrapText="1"/>
    </xf>
    <xf numFmtId="9" fontId="5" fillId="0" borderId="21" xfId="7" applyFont="1" applyBorder="1" applyAlignment="1">
      <alignment vertical="center" wrapText="1"/>
    </xf>
    <xf numFmtId="0" fontId="0" fillId="0" borderId="21" xfId="0" applyBorder="1" applyAlignment="1">
      <alignment wrapText="1"/>
    </xf>
    <xf numFmtId="0" fontId="30" fillId="4" borderId="21" xfId="0" applyFont="1" applyFill="1" applyBorder="1" applyAlignment="1">
      <alignment vertical="center" wrapText="1"/>
    </xf>
    <xf numFmtId="0" fontId="2" fillId="4" borderId="21" xfId="0" applyFont="1" applyFill="1" applyBorder="1" applyAlignment="1">
      <alignment vertical="center" wrapText="1"/>
    </xf>
    <xf numFmtId="0" fontId="4" fillId="5" borderId="21" xfId="0" applyFont="1" applyFill="1" applyBorder="1" applyAlignment="1">
      <alignment vertical="center" wrapText="1"/>
    </xf>
    <xf numFmtId="0" fontId="2" fillId="6" borderId="21" xfId="0" applyFont="1" applyFill="1" applyBorder="1" applyAlignment="1">
      <alignment vertical="center" wrapText="1"/>
    </xf>
    <xf numFmtId="0" fontId="2" fillId="7" borderId="21" xfId="0" applyFont="1" applyFill="1" applyBorder="1" applyAlignment="1">
      <alignment vertical="center" wrapText="1"/>
    </xf>
    <xf numFmtId="0" fontId="4" fillId="5" borderId="16" xfId="0" applyFont="1" applyFill="1" applyBorder="1" applyAlignment="1">
      <alignment vertical="center" wrapText="1"/>
    </xf>
    <xf numFmtId="0" fontId="0" fillId="0" borderId="16" xfId="0" applyBorder="1" applyAlignment="1">
      <alignment wrapText="1"/>
    </xf>
    <xf numFmtId="0" fontId="2" fillId="6" borderId="16" xfId="0" applyFont="1" applyFill="1" applyBorder="1" applyAlignment="1">
      <alignment vertical="center" wrapText="1"/>
    </xf>
    <xf numFmtId="0" fontId="2" fillId="7" borderId="16" xfId="0" applyFont="1" applyFill="1" applyBorder="1" applyAlignment="1">
      <alignment vertical="center" wrapText="1"/>
    </xf>
    <xf numFmtId="0" fontId="29" fillId="0" borderId="0" xfId="0" applyFont="1" applyFill="1" applyBorder="1" applyAlignment="1">
      <alignment vertical="center" wrapText="1"/>
    </xf>
    <xf numFmtId="0" fontId="2" fillId="0" borderId="0" xfId="0" applyFont="1" applyFill="1" applyBorder="1" applyAlignment="1">
      <alignment vertical="center" wrapText="1"/>
    </xf>
    <xf numFmtId="0" fontId="30" fillId="0" borderId="0" xfId="0" applyFont="1" applyFill="1" applyBorder="1" applyAlignment="1">
      <alignment vertical="center" wrapText="1"/>
    </xf>
    <xf numFmtId="0" fontId="31" fillId="0" borderId="0" xfId="0" applyFont="1" applyFill="1" applyBorder="1"/>
    <xf numFmtId="0" fontId="0" fillId="0" borderId="0" xfId="0" applyFill="1" applyBorder="1"/>
    <xf numFmtId="0" fontId="4" fillId="0" borderId="0" xfId="0" applyFont="1" applyFill="1" applyBorder="1" applyAlignment="1">
      <alignment vertical="center" wrapText="1"/>
    </xf>
    <xf numFmtId="9" fontId="0" fillId="0" borderId="0" xfId="7" applyFont="1" applyFill="1" applyBorder="1" applyAlignment="1">
      <alignment vertical="center"/>
    </xf>
    <xf numFmtId="0" fontId="33" fillId="3" borderId="6" xfId="0" applyFont="1" applyFill="1" applyBorder="1" applyAlignment="1">
      <alignment vertical="center" wrapText="1"/>
    </xf>
    <xf numFmtId="0" fontId="32" fillId="3" borderId="6" xfId="0" applyFont="1" applyFill="1" applyBorder="1" applyAlignment="1">
      <alignment vertical="center" wrapText="1"/>
    </xf>
    <xf numFmtId="0" fontId="6" fillId="0" borderId="6" xfId="0" applyFont="1" applyBorder="1" applyAlignment="1">
      <alignment vertical="center" wrapText="1"/>
    </xf>
    <xf numFmtId="0" fontId="0" fillId="0" borderId="6" xfId="0" applyFont="1" applyBorder="1" applyAlignment="1">
      <alignment wrapText="1"/>
    </xf>
    <xf numFmtId="0" fontId="34" fillId="4" borderId="6" xfId="0" applyFont="1" applyFill="1" applyBorder="1" applyAlignment="1">
      <alignment vertical="center" wrapText="1"/>
    </xf>
    <xf numFmtId="0" fontId="32" fillId="4" borderId="6" xfId="0" applyFont="1" applyFill="1" applyBorder="1" applyAlignment="1">
      <alignment vertical="center" wrapText="1"/>
    </xf>
    <xf numFmtId="0" fontId="0" fillId="0" borderId="0" xfId="0" applyFont="1"/>
    <xf numFmtId="0" fontId="3" fillId="5" borderId="6" xfId="0" applyFont="1" applyFill="1" applyBorder="1" applyAlignment="1">
      <alignment vertical="center" wrapText="1"/>
    </xf>
    <xf numFmtId="0" fontId="32" fillId="6" borderId="6" xfId="0" applyFont="1" applyFill="1" applyBorder="1" applyAlignment="1">
      <alignment vertical="center" wrapText="1"/>
    </xf>
    <xf numFmtId="0" fontId="32" fillId="7" borderId="6" xfId="0" applyFont="1" applyFill="1" applyBorder="1" applyAlignment="1">
      <alignment vertical="center" wrapText="1"/>
    </xf>
    <xf numFmtId="0" fontId="5" fillId="5" borderId="6" xfId="0" applyFont="1" applyFill="1" applyBorder="1" applyAlignment="1">
      <alignment vertical="center" wrapText="1"/>
    </xf>
    <xf numFmtId="0" fontId="6" fillId="5" borderId="6" xfId="0" applyFont="1" applyFill="1" applyBorder="1" applyAlignment="1">
      <alignment vertical="center" wrapText="1"/>
    </xf>
    <xf numFmtId="9" fontId="5" fillId="5" borderId="21" xfId="7" applyFont="1" applyFill="1" applyBorder="1" applyAlignment="1">
      <alignment vertical="center" wrapText="1"/>
    </xf>
    <xf numFmtId="9" fontId="5" fillId="5" borderId="0" xfId="7" applyFont="1" applyFill="1" applyBorder="1" applyAlignment="1">
      <alignment vertical="center" wrapText="1"/>
    </xf>
    <xf numFmtId="0" fontId="0" fillId="5" borderId="0" xfId="0" applyFill="1" applyAlignment="1">
      <alignment wrapText="1"/>
    </xf>
    <xf numFmtId="0" fontId="14" fillId="11" borderId="6" xfId="0" applyFont="1" applyFill="1" applyBorder="1" applyAlignment="1">
      <alignment vertical="center"/>
    </xf>
    <xf numFmtId="0" fontId="21" fillId="0" borderId="6" xfId="0" applyFont="1" applyFill="1" applyBorder="1"/>
    <xf numFmtId="0" fontId="17" fillId="11" borderId="6" xfId="5" applyFont="1" applyFill="1" applyBorder="1" applyAlignment="1">
      <alignment vertical="center"/>
    </xf>
    <xf numFmtId="0" fontId="35" fillId="3" borderId="6" xfId="0" applyFont="1" applyFill="1" applyBorder="1" applyAlignment="1">
      <alignment vertical="center" wrapText="1"/>
    </xf>
    <xf numFmtId="9" fontId="35" fillId="3" borderId="6" xfId="7" applyFont="1" applyFill="1" applyBorder="1" applyAlignment="1">
      <alignment vertical="center" wrapText="1"/>
    </xf>
    <xf numFmtId="0" fontId="36" fillId="0" borderId="6" xfId="0" applyFont="1" applyFill="1" applyBorder="1" applyAlignment="1">
      <alignment vertical="center" wrapText="1"/>
    </xf>
    <xf numFmtId="9" fontId="16" fillId="0" borderId="6" xfId="7" applyFont="1" applyBorder="1"/>
    <xf numFmtId="0" fontId="35" fillId="4" borderId="6" xfId="0" applyFont="1" applyFill="1" applyBorder="1" applyAlignment="1">
      <alignment vertical="center" wrapText="1"/>
    </xf>
    <xf numFmtId="9" fontId="35" fillId="4" borderId="6" xfId="0" applyNumberFormat="1" applyFont="1" applyFill="1" applyBorder="1" applyAlignment="1">
      <alignment vertical="center" wrapText="1"/>
    </xf>
    <xf numFmtId="0" fontId="17" fillId="0" borderId="6" xfId="0" applyFont="1" applyBorder="1" applyAlignment="1">
      <alignment vertical="center" wrapText="1"/>
    </xf>
    <xf numFmtId="0" fontId="37" fillId="5" borderId="6" xfId="0" applyFont="1" applyFill="1" applyBorder="1" applyAlignment="1">
      <alignment vertical="center" wrapText="1"/>
    </xf>
    <xf numFmtId="9" fontId="37" fillId="5" borderId="6" xfId="0" applyNumberFormat="1" applyFont="1" applyFill="1" applyBorder="1" applyAlignment="1">
      <alignment vertical="center" wrapText="1"/>
    </xf>
    <xf numFmtId="0" fontId="35" fillId="6" borderId="6" xfId="0" applyFont="1" applyFill="1" applyBorder="1" applyAlignment="1">
      <alignment vertical="center" wrapText="1"/>
    </xf>
    <xf numFmtId="9" fontId="35" fillId="6" borderId="6" xfId="7" applyFont="1" applyFill="1" applyBorder="1" applyAlignment="1">
      <alignment vertical="center" wrapText="1"/>
    </xf>
    <xf numFmtId="0" fontId="17" fillId="0" borderId="6" xfId="0" applyFont="1" applyBorder="1" applyAlignment="1">
      <alignment horizontal="left" vertical="center" wrapText="1"/>
    </xf>
    <xf numFmtId="0" fontId="35" fillId="7" borderId="6" xfId="0" applyFont="1" applyFill="1" applyBorder="1" applyAlignment="1">
      <alignment vertical="center" wrapText="1"/>
    </xf>
    <xf numFmtId="9" fontId="35" fillId="7" borderId="6" xfId="7" applyFont="1" applyFill="1" applyBorder="1" applyAlignment="1">
      <alignment vertical="center" wrapText="1"/>
    </xf>
    <xf numFmtId="0" fontId="17" fillId="0" borderId="6" xfId="0" applyFont="1" applyBorder="1" applyAlignment="1">
      <alignment horizontal="left" vertical="center"/>
    </xf>
    <xf numFmtId="9" fontId="16" fillId="0" borderId="0" xfId="7" applyFont="1"/>
    <xf numFmtId="0" fontId="2" fillId="3"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2" fillId="4" borderId="6"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6" borderId="6" xfId="0" applyFont="1" applyFill="1" applyBorder="1" applyAlignment="1">
      <alignment horizontal="center" vertical="center" wrapText="1"/>
    </xf>
    <xf numFmtId="9" fontId="19" fillId="8" borderId="6" xfId="4" applyNumberFormat="1" applyFont="1" applyBorder="1" applyAlignment="1">
      <alignment horizontal="left" wrapText="1"/>
    </xf>
  </cellXfs>
  <cellStyles count="8">
    <cellStyle name="20% - Accent1" xfId="5" builtinId="30"/>
    <cellStyle name="40% - Accent1" xfId="6" builtinId="31"/>
    <cellStyle name="Accent1" xfId="4" builtinId="29"/>
    <cellStyle name="Heading 1" xfId="3" builtinId="16"/>
    <cellStyle name="Normal" xfId="0" builtinId="0"/>
    <cellStyle name="Normal 2" xfId="1"/>
    <cellStyle name="Percent" xfId="7" builtinId="5"/>
    <cellStyle name="Percent 2" xfId="2"/>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v>Cumplimiento</c:v>
          </c:tx>
          <c:cat>
            <c:strRef>
              <c:f>(NIST_Graficas!$C$3:$C$8,NIST_Graficas!$C$10:$C$15,NIST_Graficas!$C$17:$C$19,NIST_Graficas!$C$21:$C$25,NIST_Graficas!$C$27:$C$29)</c:f>
              <c:strCache>
                <c:ptCount val="23"/>
                <c:pt idx="0">
                  <c:v>ID.AM</c:v>
                </c:pt>
                <c:pt idx="1">
                  <c:v>ID.BE</c:v>
                </c:pt>
                <c:pt idx="2">
                  <c:v>ID.GV</c:v>
                </c:pt>
                <c:pt idx="3">
                  <c:v>ID.RA</c:v>
                </c:pt>
                <c:pt idx="4">
                  <c:v>ID.RM</c:v>
                </c:pt>
                <c:pt idx="5">
                  <c:v>ID.SC</c:v>
                </c:pt>
                <c:pt idx="6">
                  <c:v>PR.AC</c:v>
                </c:pt>
                <c:pt idx="7">
                  <c:v>PR.AT</c:v>
                </c:pt>
                <c:pt idx="8">
                  <c:v>PR.DS</c:v>
                </c:pt>
                <c:pt idx="9">
                  <c:v>PR.IP</c:v>
                </c:pt>
                <c:pt idx="10">
                  <c:v>PR.MA</c:v>
                </c:pt>
                <c:pt idx="11">
                  <c:v>PR.PT</c:v>
                </c:pt>
                <c:pt idx="12">
                  <c:v>DE.AE</c:v>
                </c:pt>
                <c:pt idx="13">
                  <c:v>DE.CM</c:v>
                </c:pt>
                <c:pt idx="14">
                  <c:v>DE.DP</c:v>
                </c:pt>
                <c:pt idx="15">
                  <c:v>RS.RP</c:v>
                </c:pt>
                <c:pt idx="16">
                  <c:v>RS.CO</c:v>
                </c:pt>
                <c:pt idx="17">
                  <c:v>RS.AN</c:v>
                </c:pt>
                <c:pt idx="18">
                  <c:v>RS.MI</c:v>
                </c:pt>
                <c:pt idx="19">
                  <c:v>RS.IM</c:v>
                </c:pt>
                <c:pt idx="20">
                  <c:v>RC.RP</c:v>
                </c:pt>
                <c:pt idx="21">
                  <c:v>RC.IM</c:v>
                </c:pt>
                <c:pt idx="22">
                  <c:v>RC.CO</c:v>
                </c:pt>
              </c:strCache>
            </c:strRef>
          </c:cat>
          <c:val>
            <c:numRef>
              <c:f>(NIST_Graficas!$E$3:$E$8,NIST_Graficas!$E$10:$E$15,NIST_Graficas!$E$17:$E$19,NIST_Graficas!$E$21:$E$25,NIST_Graficas!$E$27:$E$29)</c:f>
              <c:numCache>
                <c:formatCode>0%</c:formatCode>
                <c:ptCount val="23"/>
                <c:pt idx="0">
                  <c:v>0</c:v>
                </c:pt>
                <c:pt idx="1">
                  <c:v>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0.5</c:v>
                </c:pt>
                <c:pt idx="21">
                  <c:v>0.75</c:v>
                </c:pt>
                <c:pt idx="22">
                  <c:v>0</c:v>
                </c:pt>
              </c:numCache>
            </c:numRef>
          </c:val>
          <c:smooth val="0"/>
        </c:ser>
        <c:dLbls>
          <c:showLegendKey val="0"/>
          <c:showVal val="0"/>
          <c:showCatName val="0"/>
          <c:showSerName val="0"/>
          <c:showPercent val="0"/>
          <c:showBubbleSize val="0"/>
        </c:dLbls>
        <c:marker val="1"/>
        <c:smooth val="0"/>
        <c:axId val="114514944"/>
        <c:axId val="116281280"/>
      </c:lineChart>
      <c:catAx>
        <c:axId val="114514944"/>
        <c:scaling>
          <c:orientation val="minMax"/>
        </c:scaling>
        <c:delete val="0"/>
        <c:axPos val="b"/>
        <c:majorTickMark val="out"/>
        <c:minorTickMark val="none"/>
        <c:tickLblPos val="nextTo"/>
        <c:crossAx val="116281280"/>
        <c:crosses val="autoZero"/>
        <c:auto val="1"/>
        <c:lblAlgn val="ctr"/>
        <c:lblOffset val="100"/>
        <c:noMultiLvlLbl val="0"/>
      </c:catAx>
      <c:valAx>
        <c:axId val="116281280"/>
        <c:scaling>
          <c:orientation val="minMax"/>
          <c:max val="1"/>
        </c:scaling>
        <c:delete val="0"/>
        <c:axPos val="l"/>
        <c:majorGridlines/>
        <c:numFmt formatCode="0%" sourceLinked="1"/>
        <c:majorTickMark val="out"/>
        <c:minorTickMark val="none"/>
        <c:tickLblPos val="nextTo"/>
        <c:crossAx val="114514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161924</xdr:colOff>
      <xdr:row>1</xdr:row>
      <xdr:rowOff>0</xdr:rowOff>
    </xdr:from>
    <xdr:to>
      <xdr:col>18</xdr:col>
      <xdr:colOff>571499</xdr:colOff>
      <xdr:row>15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1"/>
  <sheetViews>
    <sheetView showGridLines="0" topLeftCell="A51" zoomScaleNormal="100" workbookViewId="0">
      <selection activeCell="C103" sqref="C103"/>
    </sheetView>
  </sheetViews>
  <sheetFormatPr defaultRowHeight="15" x14ac:dyDescent="0.25"/>
  <cols>
    <col min="1" max="1" width="14.28515625" customWidth="1"/>
    <col min="2" max="2" width="36.28515625" customWidth="1"/>
    <col min="3" max="3" width="62.42578125" customWidth="1"/>
    <col min="4" max="4" width="11.42578125" customWidth="1"/>
    <col min="5" max="5" width="4.85546875" style="10" bestFit="1" customWidth="1"/>
    <col min="6" max="6" width="22.5703125" style="8" customWidth="1"/>
  </cols>
  <sheetData>
    <row r="1" spans="1:10" ht="15.75" thickBot="1" x14ac:dyDescent="0.3">
      <c r="A1" s="11" t="s">
        <v>0</v>
      </c>
      <c r="B1" s="11" t="s">
        <v>1</v>
      </c>
      <c r="C1" s="11" t="s">
        <v>2</v>
      </c>
      <c r="D1" s="14"/>
      <c r="E1" s="1" t="s">
        <v>405</v>
      </c>
      <c r="F1" s="1" t="s">
        <v>406</v>
      </c>
    </row>
    <row r="2" spans="1:10" ht="25.5" x14ac:dyDescent="0.25">
      <c r="A2" s="202"/>
      <c r="B2" s="203" t="s">
        <v>280</v>
      </c>
      <c r="C2" s="12" t="s">
        <v>3</v>
      </c>
      <c r="D2" s="9"/>
      <c r="E2" s="9">
        <f>COUNTA(F2:AB2)</f>
        <v>2</v>
      </c>
      <c r="F2" s="8" t="s">
        <v>281</v>
      </c>
      <c r="G2" t="s">
        <v>282</v>
      </c>
    </row>
    <row r="3" spans="1:10" ht="25.5" x14ac:dyDescent="0.25">
      <c r="A3" s="202"/>
      <c r="B3" s="203"/>
      <c r="C3" s="12" t="s">
        <v>4</v>
      </c>
      <c r="D3" s="9"/>
      <c r="E3" s="9">
        <f t="shared" ref="E3:E66" si="0">COUNTA(F3:AB3)</f>
        <v>3</v>
      </c>
      <c r="F3" s="8" t="s">
        <v>281</v>
      </c>
      <c r="G3" t="s">
        <v>282</v>
      </c>
      <c r="H3" t="s">
        <v>283</v>
      </c>
    </row>
    <row r="4" spans="1:10" x14ac:dyDescent="0.25">
      <c r="A4" s="202"/>
      <c r="B4" s="203"/>
      <c r="C4" s="12" t="s">
        <v>5</v>
      </c>
      <c r="D4" s="9"/>
      <c r="E4" s="9">
        <f t="shared" si="0"/>
        <v>2</v>
      </c>
      <c r="F4" s="8" t="s">
        <v>284</v>
      </c>
      <c r="G4" t="s">
        <v>285</v>
      </c>
    </row>
    <row r="5" spans="1:10" x14ac:dyDescent="0.25">
      <c r="A5" s="202"/>
      <c r="B5" s="203"/>
      <c r="C5" s="12" t="s">
        <v>6</v>
      </c>
      <c r="D5" s="9"/>
      <c r="E5" s="9">
        <f t="shared" si="0"/>
        <v>1</v>
      </c>
      <c r="F5" s="8" t="s">
        <v>137</v>
      </c>
    </row>
    <row r="6" spans="1:10" ht="38.25" x14ac:dyDescent="0.25">
      <c r="A6" s="202"/>
      <c r="B6" s="203"/>
      <c r="C6" s="12" t="s">
        <v>7</v>
      </c>
      <c r="D6" s="9"/>
      <c r="E6" s="9">
        <f t="shared" si="0"/>
        <v>1</v>
      </c>
      <c r="F6" s="8" t="s">
        <v>138</v>
      </c>
    </row>
    <row r="7" spans="1:10" ht="25.5" x14ac:dyDescent="0.25">
      <c r="A7" s="202"/>
      <c r="B7" s="203"/>
      <c r="C7" s="12" t="s">
        <v>8</v>
      </c>
      <c r="D7" s="9"/>
      <c r="E7" s="9">
        <f t="shared" si="0"/>
        <v>1</v>
      </c>
      <c r="F7" s="8" t="s">
        <v>139</v>
      </c>
    </row>
    <row r="8" spans="1:10" ht="25.5" x14ac:dyDescent="0.25">
      <c r="A8" s="202"/>
      <c r="B8" s="203" t="s">
        <v>9</v>
      </c>
      <c r="C8" s="12" t="s">
        <v>10</v>
      </c>
      <c r="D8" s="9"/>
      <c r="E8" s="9">
        <f t="shared" si="0"/>
        <v>5</v>
      </c>
      <c r="F8" s="8" t="s">
        <v>286</v>
      </c>
      <c r="G8" t="s">
        <v>287</v>
      </c>
      <c r="H8" t="s">
        <v>288</v>
      </c>
      <c r="I8" t="s">
        <v>289</v>
      </c>
      <c r="J8" t="s">
        <v>290</v>
      </c>
    </row>
    <row r="9" spans="1:10" ht="25.5" x14ac:dyDescent="0.25">
      <c r="A9" s="202"/>
      <c r="B9" s="203"/>
      <c r="C9" s="12" t="s">
        <v>11</v>
      </c>
      <c r="D9" s="9"/>
      <c r="E9" s="9">
        <f t="shared" si="0"/>
        <v>1</v>
      </c>
      <c r="F9" s="8" t="s">
        <v>140</v>
      </c>
    </row>
    <row r="10" spans="1:10" ht="25.5" x14ac:dyDescent="0.25">
      <c r="A10" s="202"/>
      <c r="B10" s="203"/>
      <c r="C10" s="12" t="s">
        <v>12</v>
      </c>
      <c r="D10" s="9"/>
      <c r="E10" s="9">
        <f t="shared" si="0"/>
        <v>0</v>
      </c>
    </row>
    <row r="11" spans="1:10" ht="25.5" x14ac:dyDescent="0.25">
      <c r="A11" s="202"/>
      <c r="B11" s="203"/>
      <c r="C11" s="12" t="s">
        <v>13</v>
      </c>
      <c r="D11" s="9"/>
      <c r="E11" s="9">
        <f t="shared" si="0"/>
        <v>3</v>
      </c>
      <c r="F11" s="8" t="s">
        <v>291</v>
      </c>
      <c r="G11" t="s">
        <v>292</v>
      </c>
      <c r="H11" t="s">
        <v>293</v>
      </c>
    </row>
    <row r="12" spans="1:10" ht="38.25" x14ac:dyDescent="0.25">
      <c r="A12" s="202"/>
      <c r="B12" s="203"/>
      <c r="C12" s="12" t="s">
        <v>14</v>
      </c>
      <c r="D12" s="9"/>
      <c r="E12" s="9">
        <f t="shared" si="0"/>
        <v>4</v>
      </c>
      <c r="F12" s="8" t="s">
        <v>294</v>
      </c>
      <c r="G12" t="s">
        <v>295</v>
      </c>
      <c r="H12" t="s">
        <v>296</v>
      </c>
      <c r="I12" t="s">
        <v>297</v>
      </c>
    </row>
    <row r="13" spans="1:10" ht="25.5" x14ac:dyDescent="0.25">
      <c r="A13" s="202"/>
      <c r="B13" s="203" t="s">
        <v>15</v>
      </c>
      <c r="C13" s="12" t="s">
        <v>16</v>
      </c>
      <c r="D13" s="9"/>
      <c r="E13" s="9">
        <f>COUNTA(F13:AB13)</f>
        <v>1</v>
      </c>
      <c r="F13" s="79" t="e">
        <f>VLOOKUP(maestro_NIST!E13,'Gap - Anexo'!B6:H727,8,0)</f>
        <v>#REF!</v>
      </c>
    </row>
    <row r="14" spans="1:10" ht="25.5" x14ac:dyDescent="0.25">
      <c r="A14" s="202"/>
      <c r="B14" s="203"/>
      <c r="C14" s="12" t="s">
        <v>17</v>
      </c>
      <c r="D14" s="9"/>
      <c r="E14" s="9">
        <f t="shared" si="0"/>
        <v>3</v>
      </c>
      <c r="F14" s="8" t="s">
        <v>139</v>
      </c>
      <c r="G14" t="s">
        <v>298</v>
      </c>
      <c r="H14" t="s">
        <v>299</v>
      </c>
    </row>
    <row r="15" spans="1:10" ht="25.5" x14ac:dyDescent="0.25">
      <c r="A15" s="202"/>
      <c r="B15" s="203"/>
      <c r="C15" s="12" t="s">
        <v>18</v>
      </c>
      <c r="D15" s="9"/>
      <c r="E15" s="9">
        <f t="shared" si="0"/>
        <v>5</v>
      </c>
      <c r="F15" s="8" t="s">
        <v>300</v>
      </c>
      <c r="G15" t="s">
        <v>301</v>
      </c>
      <c r="H15" t="s">
        <v>302</v>
      </c>
      <c r="I15" t="s">
        <v>303</v>
      </c>
      <c r="J15" t="s">
        <v>304</v>
      </c>
    </row>
    <row r="16" spans="1:10" ht="25.5" x14ac:dyDescent="0.25">
      <c r="A16" s="202"/>
      <c r="B16" s="203"/>
      <c r="C16" s="12" t="s">
        <v>19</v>
      </c>
      <c r="D16" s="9"/>
      <c r="E16" s="9">
        <f t="shared" si="0"/>
        <v>1</v>
      </c>
      <c r="F16" s="8" t="s">
        <v>142</v>
      </c>
    </row>
    <row r="17" spans="1:17" x14ac:dyDescent="0.25">
      <c r="A17" s="202"/>
      <c r="B17" s="203" t="s">
        <v>20</v>
      </c>
      <c r="C17" s="12" t="s">
        <v>21</v>
      </c>
      <c r="D17" s="9"/>
      <c r="E17" s="9">
        <f t="shared" si="0"/>
        <v>2</v>
      </c>
      <c r="F17" s="8" t="s">
        <v>145</v>
      </c>
      <c r="G17" t="s">
        <v>305</v>
      </c>
    </row>
    <row r="18" spans="1:17" ht="25.5" x14ac:dyDescent="0.25">
      <c r="A18" s="202"/>
      <c r="B18" s="203"/>
      <c r="C18" s="12" t="s">
        <v>22</v>
      </c>
      <c r="D18" s="9"/>
      <c r="E18" s="9">
        <f t="shared" si="0"/>
        <v>1</v>
      </c>
      <c r="F18" s="8" t="s">
        <v>143</v>
      </c>
    </row>
    <row r="19" spans="1:17" x14ac:dyDescent="0.25">
      <c r="A19" s="202"/>
      <c r="B19" s="203"/>
      <c r="C19" s="12" t="s">
        <v>23</v>
      </c>
      <c r="D19" s="9"/>
      <c r="E19" s="9">
        <f t="shared" si="0"/>
        <v>1</v>
      </c>
      <c r="F19" s="8" t="s">
        <v>144</v>
      </c>
    </row>
    <row r="20" spans="1:17" x14ac:dyDescent="0.25">
      <c r="A20" s="202"/>
      <c r="B20" s="203"/>
      <c r="C20" s="12" t="s">
        <v>24</v>
      </c>
      <c r="D20" s="9"/>
      <c r="E20" s="9">
        <f t="shared" si="0"/>
        <v>2</v>
      </c>
      <c r="F20" s="8" t="s">
        <v>152</v>
      </c>
      <c r="G20" t="s">
        <v>306</v>
      </c>
    </row>
    <row r="21" spans="1:17" ht="25.5" x14ac:dyDescent="0.25">
      <c r="A21" s="202"/>
      <c r="B21" s="203"/>
      <c r="C21" s="12" t="s">
        <v>25</v>
      </c>
      <c r="D21" s="9"/>
      <c r="E21" s="9">
        <f t="shared" si="0"/>
        <v>1</v>
      </c>
      <c r="F21" s="8" t="s">
        <v>145</v>
      </c>
    </row>
    <row r="22" spans="1:17" x14ac:dyDescent="0.25">
      <c r="A22" s="202"/>
      <c r="B22" s="203"/>
      <c r="C22" s="12" t="s">
        <v>26</v>
      </c>
      <c r="D22" s="9"/>
      <c r="E22" s="9">
        <f t="shared" si="0"/>
        <v>1</v>
      </c>
      <c r="F22" s="8" t="s">
        <v>146</v>
      </c>
    </row>
    <row r="23" spans="1:17" ht="25.5" x14ac:dyDescent="0.25">
      <c r="A23" s="202"/>
      <c r="B23" s="203" t="s">
        <v>27</v>
      </c>
      <c r="C23" s="12" t="s">
        <v>28</v>
      </c>
      <c r="D23" s="9"/>
      <c r="E23" s="9">
        <f t="shared" si="0"/>
        <v>3</v>
      </c>
      <c r="F23" s="8" t="s">
        <v>146</v>
      </c>
      <c r="G23" t="s">
        <v>307</v>
      </c>
      <c r="H23" t="s">
        <v>308</v>
      </c>
    </row>
    <row r="24" spans="1:17" x14ac:dyDescent="0.25">
      <c r="A24" s="202"/>
      <c r="B24" s="203"/>
      <c r="C24" s="12" t="s">
        <v>29</v>
      </c>
      <c r="D24" s="9"/>
      <c r="E24" s="9">
        <f t="shared" si="0"/>
        <v>2</v>
      </c>
      <c r="F24" s="8" t="s">
        <v>146</v>
      </c>
      <c r="G24" t="s">
        <v>307</v>
      </c>
    </row>
    <row r="25" spans="1:17" ht="25.5" x14ac:dyDescent="0.25">
      <c r="A25" s="202"/>
      <c r="B25" s="203"/>
      <c r="C25" s="12" t="s">
        <v>30</v>
      </c>
      <c r="D25" s="9"/>
      <c r="E25" s="9">
        <f t="shared" si="0"/>
        <v>2</v>
      </c>
      <c r="F25" s="8" t="s">
        <v>146</v>
      </c>
      <c r="G25" t="s">
        <v>307</v>
      </c>
    </row>
    <row r="26" spans="1:17" ht="25.5" x14ac:dyDescent="0.25">
      <c r="A26" s="202"/>
      <c r="B26" s="203" t="s">
        <v>136</v>
      </c>
      <c r="C26" s="12" t="s">
        <v>31</v>
      </c>
      <c r="D26" s="9"/>
      <c r="E26" s="9">
        <f t="shared" si="0"/>
        <v>5</v>
      </c>
      <c r="F26" s="8" t="s">
        <v>286</v>
      </c>
      <c r="G26" t="s">
        <v>287</v>
      </c>
      <c r="H26" t="s">
        <v>288</v>
      </c>
      <c r="I26" t="s">
        <v>289</v>
      </c>
      <c r="J26" t="s">
        <v>290</v>
      </c>
    </row>
    <row r="27" spans="1:17" ht="38.25" x14ac:dyDescent="0.25">
      <c r="A27" s="202"/>
      <c r="B27" s="203"/>
      <c r="C27" s="12" t="s">
        <v>32</v>
      </c>
      <c r="D27" s="9"/>
      <c r="E27" s="9">
        <f t="shared" si="0"/>
        <v>2</v>
      </c>
      <c r="F27" s="8" t="s">
        <v>309</v>
      </c>
      <c r="G27" t="s">
        <v>290</v>
      </c>
    </row>
    <row r="28" spans="1:17" ht="51" x14ac:dyDescent="0.25">
      <c r="A28" s="202"/>
      <c r="B28" s="203"/>
      <c r="C28" s="12" t="s">
        <v>33</v>
      </c>
      <c r="D28" s="9"/>
      <c r="E28" s="9">
        <f t="shared" si="0"/>
        <v>3</v>
      </c>
      <c r="F28" s="8" t="s">
        <v>286</v>
      </c>
      <c r="G28" t="s">
        <v>287</v>
      </c>
      <c r="H28" t="s">
        <v>288</v>
      </c>
    </row>
    <row r="29" spans="1:17" ht="38.25" x14ac:dyDescent="0.25">
      <c r="A29" s="202"/>
      <c r="B29" s="203"/>
      <c r="C29" s="12" t="s">
        <v>34</v>
      </c>
      <c r="D29" s="9"/>
      <c r="E29" s="9">
        <f t="shared" si="0"/>
        <v>2</v>
      </c>
      <c r="F29" s="8" t="s">
        <v>309</v>
      </c>
      <c r="G29" t="s">
        <v>290</v>
      </c>
    </row>
    <row r="30" spans="1:17" ht="25.5" x14ac:dyDescent="0.25">
      <c r="A30" s="202"/>
      <c r="B30" s="203"/>
      <c r="C30" s="12" t="s">
        <v>35</v>
      </c>
      <c r="D30" s="9"/>
      <c r="E30" s="9">
        <f t="shared" si="0"/>
        <v>1</v>
      </c>
      <c r="F30" s="8" t="s">
        <v>147</v>
      </c>
    </row>
    <row r="31" spans="1:17" ht="25.5" x14ac:dyDescent="0.25">
      <c r="A31" s="204" t="s">
        <v>36</v>
      </c>
      <c r="B31" s="203" t="s">
        <v>37</v>
      </c>
      <c r="C31" s="12" t="s">
        <v>38</v>
      </c>
      <c r="D31" s="9"/>
      <c r="E31" s="9">
        <f t="shared" si="0"/>
        <v>8</v>
      </c>
      <c r="F31" s="8" t="s">
        <v>310</v>
      </c>
      <c r="G31" t="s">
        <v>311</v>
      </c>
      <c r="H31" t="s">
        <v>312</v>
      </c>
      <c r="I31" t="s">
        <v>313</v>
      </c>
      <c r="J31" t="s">
        <v>314</v>
      </c>
      <c r="K31" t="s">
        <v>315</v>
      </c>
      <c r="L31" t="s">
        <v>316</v>
      </c>
      <c r="M31" t="s">
        <v>317</v>
      </c>
    </row>
    <row r="32" spans="1:17" x14ac:dyDescent="0.25">
      <c r="A32" s="204"/>
      <c r="B32" s="203"/>
      <c r="C32" s="12" t="s">
        <v>39</v>
      </c>
      <c r="D32" s="9"/>
      <c r="E32" s="9">
        <f t="shared" si="0"/>
        <v>12</v>
      </c>
      <c r="F32" s="8" t="s">
        <v>318</v>
      </c>
      <c r="G32" t="s">
        <v>319</v>
      </c>
      <c r="H32" t="s">
        <v>320</v>
      </c>
      <c r="I32" t="s">
        <v>321</v>
      </c>
      <c r="J32" t="s">
        <v>322</v>
      </c>
      <c r="K32" t="s">
        <v>323</v>
      </c>
      <c r="L32" t="s">
        <v>324</v>
      </c>
      <c r="M32" t="s">
        <v>292</v>
      </c>
      <c r="N32" t="s">
        <v>325</v>
      </c>
      <c r="O32" t="s">
        <v>326</v>
      </c>
      <c r="P32" t="s">
        <v>327</v>
      </c>
      <c r="Q32" t="s">
        <v>328</v>
      </c>
    </row>
    <row r="33" spans="1:28" x14ac:dyDescent="0.25">
      <c r="A33" s="204"/>
      <c r="B33" s="203"/>
      <c r="C33" s="12" t="s">
        <v>40</v>
      </c>
      <c r="D33" s="9"/>
      <c r="E33" s="9">
        <f t="shared" si="0"/>
        <v>5</v>
      </c>
      <c r="F33" s="8" t="s">
        <v>329</v>
      </c>
      <c r="G33" t="s">
        <v>330</v>
      </c>
      <c r="H33" t="s">
        <v>326</v>
      </c>
      <c r="I33" t="s">
        <v>331</v>
      </c>
      <c r="J33" t="s">
        <v>332</v>
      </c>
    </row>
    <row r="34" spans="1:28" ht="25.5" x14ac:dyDescent="0.25">
      <c r="A34" s="204"/>
      <c r="B34" s="203"/>
      <c r="C34" s="12" t="s">
        <v>41</v>
      </c>
      <c r="D34" s="9"/>
      <c r="E34" s="9">
        <f t="shared" si="0"/>
        <v>6</v>
      </c>
      <c r="F34" s="8" t="s">
        <v>333</v>
      </c>
      <c r="G34" t="s">
        <v>334</v>
      </c>
      <c r="H34" t="s">
        <v>312</v>
      </c>
      <c r="I34" t="s">
        <v>335</v>
      </c>
      <c r="J34" t="s">
        <v>336</v>
      </c>
      <c r="K34" t="s">
        <v>337</v>
      </c>
    </row>
    <row r="35" spans="1:28" ht="25.5" x14ac:dyDescent="0.25">
      <c r="A35" s="204"/>
      <c r="B35" s="203"/>
      <c r="C35" s="12" t="s">
        <v>42</v>
      </c>
      <c r="D35" s="9"/>
      <c r="E35" s="9">
        <f t="shared" si="0"/>
        <v>5</v>
      </c>
      <c r="F35" s="8" t="s">
        <v>338</v>
      </c>
      <c r="G35" t="s">
        <v>339</v>
      </c>
      <c r="H35" t="s">
        <v>332</v>
      </c>
      <c r="I35" t="s">
        <v>340</v>
      </c>
      <c r="J35" t="s">
        <v>341</v>
      </c>
    </row>
    <row r="36" spans="1:28" ht="28.5" x14ac:dyDescent="0.25">
      <c r="A36" s="204"/>
      <c r="B36" s="203"/>
      <c r="C36" s="12" t="s">
        <v>43</v>
      </c>
      <c r="D36" s="9"/>
      <c r="E36" s="9">
        <f t="shared" si="0"/>
        <v>2</v>
      </c>
      <c r="F36" s="8" t="s">
        <v>342</v>
      </c>
      <c r="G36" t="s">
        <v>343</v>
      </c>
    </row>
    <row r="37" spans="1:28" ht="38.25" x14ac:dyDescent="0.25">
      <c r="A37" s="204"/>
      <c r="B37" s="203"/>
      <c r="C37" s="12" t="s">
        <v>44</v>
      </c>
      <c r="D37" s="9"/>
      <c r="E37" s="9">
        <f t="shared" si="0"/>
        <v>6</v>
      </c>
      <c r="F37" s="8" t="s">
        <v>310</v>
      </c>
      <c r="G37" t="s">
        <v>313</v>
      </c>
      <c r="H37" t="s">
        <v>315</v>
      </c>
      <c r="I37" t="s">
        <v>316</v>
      </c>
      <c r="J37" t="s">
        <v>317</v>
      </c>
      <c r="K37" t="s">
        <v>303</v>
      </c>
    </row>
    <row r="38" spans="1:28" x14ac:dyDescent="0.25">
      <c r="A38" s="204"/>
      <c r="B38" s="203" t="s">
        <v>45</v>
      </c>
      <c r="C38" s="12" t="s">
        <v>46</v>
      </c>
      <c r="D38" s="9"/>
      <c r="E38" s="9">
        <f t="shared" si="0"/>
        <v>2</v>
      </c>
      <c r="F38" s="8" t="s">
        <v>344</v>
      </c>
      <c r="G38" t="s">
        <v>345</v>
      </c>
    </row>
    <row r="39" spans="1:28" x14ac:dyDescent="0.25">
      <c r="A39" s="204"/>
      <c r="B39" s="203"/>
      <c r="C39" s="12" t="s">
        <v>47</v>
      </c>
      <c r="D39" s="9"/>
      <c r="E39" s="9">
        <f t="shared" si="0"/>
        <v>2</v>
      </c>
      <c r="F39" s="8" t="s">
        <v>139</v>
      </c>
      <c r="G39" t="s">
        <v>346</v>
      </c>
    </row>
    <row r="40" spans="1:28" ht="25.5" x14ac:dyDescent="0.25">
      <c r="A40" s="204"/>
      <c r="B40" s="203"/>
      <c r="C40" s="12" t="s">
        <v>48</v>
      </c>
      <c r="D40" s="9"/>
      <c r="E40" s="9">
        <f t="shared" si="0"/>
        <v>3</v>
      </c>
      <c r="F40" s="8" t="s">
        <v>139</v>
      </c>
      <c r="G40" t="s">
        <v>298</v>
      </c>
      <c r="H40" t="s">
        <v>346</v>
      </c>
    </row>
    <row r="41" spans="1:28" x14ac:dyDescent="0.25">
      <c r="A41" s="204"/>
      <c r="B41" s="203"/>
      <c r="C41" s="12" t="s">
        <v>49</v>
      </c>
      <c r="D41" s="9"/>
      <c r="E41" s="9">
        <f t="shared" si="0"/>
        <v>2</v>
      </c>
      <c r="F41" s="8" t="s">
        <v>139</v>
      </c>
      <c r="G41" t="s">
        <v>346</v>
      </c>
    </row>
    <row r="42" spans="1:28" ht="25.5" x14ac:dyDescent="0.25">
      <c r="A42" s="204"/>
      <c r="B42" s="203"/>
      <c r="C42" s="12" t="s">
        <v>50</v>
      </c>
      <c r="D42" s="9"/>
      <c r="E42" s="9">
        <f t="shared" si="0"/>
        <v>2</v>
      </c>
      <c r="F42" s="8" t="s">
        <v>139</v>
      </c>
      <c r="G42" t="s">
        <v>346</v>
      </c>
    </row>
    <row r="43" spans="1:28" x14ac:dyDescent="0.25">
      <c r="A43" s="204"/>
      <c r="B43" s="203" t="s">
        <v>51</v>
      </c>
      <c r="C43" s="12" t="s">
        <v>52</v>
      </c>
      <c r="D43" s="9"/>
      <c r="E43" s="9">
        <f t="shared" si="0"/>
        <v>1</v>
      </c>
      <c r="F43" s="8" t="s">
        <v>148</v>
      </c>
    </row>
    <row r="44" spans="1:28" x14ac:dyDescent="0.25">
      <c r="A44" s="204"/>
      <c r="B44" s="203"/>
      <c r="C44" s="12" t="s">
        <v>53</v>
      </c>
      <c r="D44" s="9"/>
      <c r="E44" s="9">
        <f t="shared" si="0"/>
        <v>6</v>
      </c>
      <c r="F44" s="8" t="s">
        <v>148</v>
      </c>
      <c r="G44" t="s">
        <v>331</v>
      </c>
      <c r="H44" t="s">
        <v>332</v>
      </c>
      <c r="I44" t="s">
        <v>347</v>
      </c>
      <c r="J44" t="s">
        <v>340</v>
      </c>
      <c r="K44" t="s">
        <v>341</v>
      </c>
    </row>
    <row r="45" spans="1:28" ht="25.5" x14ac:dyDescent="0.25">
      <c r="A45" s="204"/>
      <c r="B45" s="203"/>
      <c r="C45" s="12" t="s">
        <v>54</v>
      </c>
      <c r="D45" s="9"/>
      <c r="E45" s="9">
        <f t="shared" si="0"/>
        <v>6</v>
      </c>
      <c r="F45" s="8" t="s">
        <v>148</v>
      </c>
      <c r="G45" t="s">
        <v>348</v>
      </c>
      <c r="H45" t="s">
        <v>349</v>
      </c>
      <c r="I45" t="s">
        <v>350</v>
      </c>
      <c r="J45" t="s">
        <v>325</v>
      </c>
      <c r="K45" t="s">
        <v>327</v>
      </c>
    </row>
    <row r="46" spans="1:28" x14ac:dyDescent="0.25">
      <c r="A46" s="204"/>
      <c r="B46" s="203"/>
      <c r="C46" s="12" t="s">
        <v>55</v>
      </c>
      <c r="D46" s="9"/>
      <c r="E46" s="9">
        <f t="shared" si="0"/>
        <v>2</v>
      </c>
      <c r="F46" s="8" t="s">
        <v>351</v>
      </c>
      <c r="G46" t="s">
        <v>297</v>
      </c>
    </row>
    <row r="47" spans="1:28" x14ac:dyDescent="0.25">
      <c r="A47" s="204"/>
      <c r="B47" s="203"/>
      <c r="C47" s="12" t="s">
        <v>56</v>
      </c>
      <c r="D47" s="9"/>
      <c r="E47" s="9">
        <f t="shared" si="0"/>
        <v>23</v>
      </c>
      <c r="F47" s="8" t="s">
        <v>333</v>
      </c>
      <c r="G47" t="s">
        <v>352</v>
      </c>
      <c r="H47" t="s">
        <v>353</v>
      </c>
      <c r="I47" t="s">
        <v>354</v>
      </c>
      <c r="J47" t="s">
        <v>355</v>
      </c>
      <c r="K47" t="s">
        <v>356</v>
      </c>
      <c r="L47" t="s">
        <v>357</v>
      </c>
      <c r="M47" t="s">
        <v>334</v>
      </c>
      <c r="N47" t="s">
        <v>312</v>
      </c>
      <c r="O47" t="s">
        <v>335</v>
      </c>
      <c r="P47" t="s">
        <v>336</v>
      </c>
      <c r="Q47" t="s">
        <v>337</v>
      </c>
      <c r="R47" t="s">
        <v>358</v>
      </c>
      <c r="S47" t="s">
        <v>321</v>
      </c>
      <c r="T47" t="s">
        <v>322</v>
      </c>
      <c r="U47" t="s">
        <v>324</v>
      </c>
      <c r="V47" t="s">
        <v>331</v>
      </c>
      <c r="W47" t="s">
        <v>339</v>
      </c>
      <c r="X47" t="s">
        <v>332</v>
      </c>
      <c r="Y47" t="s">
        <v>347</v>
      </c>
      <c r="Z47" t="s">
        <v>359</v>
      </c>
      <c r="AA47" t="s">
        <v>340</v>
      </c>
      <c r="AB47" t="s">
        <v>341</v>
      </c>
    </row>
    <row r="48" spans="1:28" ht="25.5" x14ac:dyDescent="0.25">
      <c r="A48" s="204"/>
      <c r="B48" s="203"/>
      <c r="C48" s="12" t="s">
        <v>57</v>
      </c>
      <c r="D48" s="9"/>
      <c r="E48" s="9">
        <f t="shared" si="0"/>
        <v>5</v>
      </c>
      <c r="F48" s="8" t="s">
        <v>155</v>
      </c>
      <c r="G48" t="s">
        <v>283</v>
      </c>
      <c r="H48" t="s">
        <v>340</v>
      </c>
      <c r="I48" t="s">
        <v>341</v>
      </c>
      <c r="J48" t="s">
        <v>360</v>
      </c>
    </row>
    <row r="49" spans="1:12" ht="25.5" x14ac:dyDescent="0.25">
      <c r="A49" s="204"/>
      <c r="B49" s="203"/>
      <c r="C49" s="12" t="s">
        <v>58</v>
      </c>
      <c r="D49" s="9"/>
      <c r="E49" s="9">
        <f t="shared" si="0"/>
        <v>1</v>
      </c>
      <c r="F49" s="8" t="s">
        <v>149</v>
      </c>
    </row>
    <row r="50" spans="1:12" x14ac:dyDescent="0.25">
      <c r="A50" s="204"/>
      <c r="B50" s="203"/>
      <c r="C50" s="12" t="s">
        <v>59</v>
      </c>
      <c r="D50" s="9"/>
      <c r="E50" s="9">
        <f t="shared" si="0"/>
        <v>1</v>
      </c>
      <c r="F50" s="8" t="s">
        <v>150</v>
      </c>
    </row>
    <row r="51" spans="1:12" ht="38.25" x14ac:dyDescent="0.25">
      <c r="A51" s="204"/>
      <c r="B51" s="203" t="s">
        <v>60</v>
      </c>
      <c r="C51" s="12" t="s">
        <v>61</v>
      </c>
      <c r="D51" s="9"/>
      <c r="E51" s="9">
        <f t="shared" si="0"/>
        <v>6</v>
      </c>
      <c r="F51" s="8" t="s">
        <v>361</v>
      </c>
      <c r="G51" t="s">
        <v>283</v>
      </c>
      <c r="H51" t="s">
        <v>362</v>
      </c>
      <c r="I51" t="s">
        <v>363</v>
      </c>
      <c r="J51" t="s">
        <v>364</v>
      </c>
      <c r="K51" t="s">
        <v>360</v>
      </c>
    </row>
    <row r="52" spans="1:12" ht="25.5" x14ac:dyDescent="0.25">
      <c r="A52" s="204"/>
      <c r="B52" s="203"/>
      <c r="C52" s="12" t="s">
        <v>62</v>
      </c>
      <c r="D52" s="9"/>
      <c r="E52" s="9">
        <f t="shared" si="0"/>
        <v>4</v>
      </c>
      <c r="F52" s="8" t="s">
        <v>365</v>
      </c>
      <c r="G52" t="s">
        <v>366</v>
      </c>
      <c r="H52" t="s">
        <v>367</v>
      </c>
      <c r="I52" t="s">
        <v>368</v>
      </c>
    </row>
    <row r="53" spans="1:12" x14ac:dyDescent="0.25">
      <c r="A53" s="204"/>
      <c r="B53" s="203"/>
      <c r="C53" s="12" t="s">
        <v>63</v>
      </c>
      <c r="D53" s="9"/>
      <c r="E53" s="9">
        <f t="shared" si="0"/>
        <v>6</v>
      </c>
      <c r="F53" s="8" t="s">
        <v>361</v>
      </c>
      <c r="G53" t="s">
        <v>283</v>
      </c>
      <c r="H53" t="s">
        <v>362</v>
      </c>
      <c r="I53" t="s">
        <v>363</v>
      </c>
      <c r="J53" t="s">
        <v>364</v>
      </c>
      <c r="K53" t="s">
        <v>360</v>
      </c>
    </row>
    <row r="54" spans="1:12" x14ac:dyDescent="0.25">
      <c r="A54" s="204"/>
      <c r="B54" s="203"/>
      <c r="C54" s="12" t="s">
        <v>64</v>
      </c>
      <c r="D54" s="9"/>
      <c r="E54" s="9">
        <f t="shared" si="0"/>
        <v>4</v>
      </c>
      <c r="F54" s="8" t="s">
        <v>369</v>
      </c>
      <c r="G54" t="s">
        <v>296</v>
      </c>
      <c r="H54" t="s">
        <v>370</v>
      </c>
      <c r="I54" t="s">
        <v>302</v>
      </c>
    </row>
    <row r="55" spans="1:12" ht="25.5" x14ac:dyDescent="0.25">
      <c r="A55" s="204"/>
      <c r="B55" s="203"/>
      <c r="C55" s="12" t="s">
        <v>65</v>
      </c>
      <c r="D55" s="9"/>
      <c r="E55" s="9">
        <f t="shared" si="0"/>
        <v>4</v>
      </c>
      <c r="F55" s="8" t="s">
        <v>294</v>
      </c>
      <c r="G55" t="s">
        <v>324</v>
      </c>
      <c r="H55" t="s">
        <v>371</v>
      </c>
      <c r="I55" t="s">
        <v>292</v>
      </c>
    </row>
    <row r="56" spans="1:12" x14ac:dyDescent="0.25">
      <c r="A56" s="204"/>
      <c r="B56" s="203"/>
      <c r="C56" s="12" t="s">
        <v>66</v>
      </c>
      <c r="D56" s="9"/>
      <c r="E56" s="9">
        <f t="shared" si="0"/>
        <v>4</v>
      </c>
      <c r="F56" s="8" t="s">
        <v>148</v>
      </c>
      <c r="G56" t="s">
        <v>348</v>
      </c>
      <c r="H56" t="s">
        <v>349</v>
      </c>
      <c r="I56" t="s">
        <v>327</v>
      </c>
    </row>
    <row r="57" spans="1:12" x14ac:dyDescent="0.25">
      <c r="A57" s="204"/>
      <c r="B57" s="203"/>
      <c r="C57" s="12" t="s">
        <v>67</v>
      </c>
      <c r="D57" s="9"/>
      <c r="E57" s="9">
        <f t="shared" si="0"/>
        <v>3</v>
      </c>
      <c r="F57" s="8" t="s">
        <v>152</v>
      </c>
      <c r="G57" t="s">
        <v>372</v>
      </c>
      <c r="H57" t="s">
        <v>373</v>
      </c>
    </row>
    <row r="58" spans="1:12" x14ac:dyDescent="0.25">
      <c r="A58" s="204"/>
      <c r="B58" s="203"/>
      <c r="C58" s="12" t="s">
        <v>68</v>
      </c>
      <c r="D58" s="9"/>
      <c r="E58" s="9">
        <f t="shared" si="0"/>
        <v>1</v>
      </c>
      <c r="F58" s="8" t="s">
        <v>152</v>
      </c>
    </row>
    <row r="59" spans="1:12" ht="38.25" x14ac:dyDescent="0.25">
      <c r="A59" s="204"/>
      <c r="B59" s="203"/>
      <c r="C59" s="12" t="s">
        <v>69</v>
      </c>
      <c r="D59" s="9"/>
      <c r="E59" s="9">
        <f t="shared" si="0"/>
        <v>4</v>
      </c>
      <c r="F59" s="8" t="s">
        <v>374</v>
      </c>
      <c r="G59" t="s">
        <v>295</v>
      </c>
      <c r="H59" t="s">
        <v>296</v>
      </c>
      <c r="I59" t="s">
        <v>370</v>
      </c>
    </row>
    <row r="60" spans="1:12" x14ac:dyDescent="0.25">
      <c r="A60" s="204"/>
      <c r="B60" s="203"/>
      <c r="C60" s="12" t="s">
        <v>70</v>
      </c>
      <c r="D60" s="9"/>
      <c r="E60" s="9">
        <f t="shared" si="0"/>
        <v>1</v>
      </c>
      <c r="F60" s="8" t="s">
        <v>147</v>
      </c>
    </row>
    <row r="61" spans="1:12" ht="25.5" x14ac:dyDescent="0.25">
      <c r="A61" s="204"/>
      <c r="B61" s="203"/>
      <c r="C61" s="12" t="s">
        <v>71</v>
      </c>
      <c r="D61" s="9"/>
      <c r="E61" s="9">
        <f t="shared" si="0"/>
        <v>7</v>
      </c>
      <c r="F61" s="8" t="s">
        <v>342</v>
      </c>
      <c r="G61" t="s">
        <v>353</v>
      </c>
      <c r="H61" t="s">
        <v>298</v>
      </c>
      <c r="I61" t="s">
        <v>346</v>
      </c>
      <c r="J61" t="s">
        <v>375</v>
      </c>
      <c r="K61" t="s">
        <v>354</v>
      </c>
      <c r="L61" t="s">
        <v>376</v>
      </c>
    </row>
    <row r="62" spans="1:12" x14ac:dyDescent="0.25">
      <c r="A62" s="204"/>
      <c r="B62" s="203"/>
      <c r="C62" s="12" t="s">
        <v>72</v>
      </c>
      <c r="D62" s="9"/>
      <c r="E62" s="9">
        <f t="shared" si="0"/>
        <v>5</v>
      </c>
      <c r="F62" s="8" t="s">
        <v>145</v>
      </c>
      <c r="G62" t="s">
        <v>364</v>
      </c>
      <c r="H62" t="s">
        <v>377</v>
      </c>
      <c r="I62" t="s">
        <v>378</v>
      </c>
      <c r="J62" t="s">
        <v>305</v>
      </c>
    </row>
    <row r="63" spans="1:12" ht="25.5" x14ac:dyDescent="0.25">
      <c r="A63" s="204"/>
      <c r="B63" s="203" t="s">
        <v>73</v>
      </c>
      <c r="C63" s="12" t="s">
        <v>74</v>
      </c>
      <c r="D63" s="9"/>
      <c r="E63" s="9">
        <f t="shared" si="0"/>
        <v>4</v>
      </c>
      <c r="F63" s="8" t="s">
        <v>379</v>
      </c>
      <c r="G63" t="s">
        <v>380</v>
      </c>
      <c r="H63" t="s">
        <v>325</v>
      </c>
      <c r="I63" t="s">
        <v>326</v>
      </c>
    </row>
    <row r="64" spans="1:12" ht="25.5" x14ac:dyDescent="0.25">
      <c r="A64" s="204"/>
      <c r="B64" s="203"/>
      <c r="C64" s="12" t="s">
        <v>75</v>
      </c>
      <c r="D64" s="9"/>
      <c r="E64" s="9">
        <f t="shared" si="0"/>
        <v>3</v>
      </c>
      <c r="F64" s="8" t="s">
        <v>150</v>
      </c>
      <c r="G64" t="s">
        <v>299</v>
      </c>
      <c r="H64" t="s">
        <v>289</v>
      </c>
    </row>
    <row r="65" spans="1:11" ht="25.5" x14ac:dyDescent="0.25">
      <c r="A65" s="204"/>
      <c r="B65" s="203" t="s">
        <v>76</v>
      </c>
      <c r="C65" s="12" t="s">
        <v>77</v>
      </c>
      <c r="D65" s="9"/>
      <c r="E65" s="9">
        <f t="shared" si="0"/>
        <v>5</v>
      </c>
      <c r="F65" s="8" t="s">
        <v>381</v>
      </c>
      <c r="G65" t="s">
        <v>382</v>
      </c>
      <c r="H65" t="s">
        <v>383</v>
      </c>
      <c r="I65" t="s">
        <v>384</v>
      </c>
      <c r="J65" t="s">
        <v>385</v>
      </c>
    </row>
    <row r="66" spans="1:11" ht="25.5" x14ac:dyDescent="0.25">
      <c r="A66" s="204"/>
      <c r="B66" s="203"/>
      <c r="C66" s="12" t="s">
        <v>78</v>
      </c>
      <c r="D66" s="9"/>
      <c r="E66" s="9">
        <f t="shared" si="0"/>
        <v>6</v>
      </c>
      <c r="F66" s="8" t="s">
        <v>138</v>
      </c>
      <c r="G66" t="s">
        <v>355</v>
      </c>
      <c r="H66" t="s">
        <v>356</v>
      </c>
      <c r="I66" t="s">
        <v>348</v>
      </c>
      <c r="J66" t="s">
        <v>350</v>
      </c>
      <c r="K66" t="s">
        <v>386</v>
      </c>
    </row>
    <row r="67" spans="1:11" ht="25.5" x14ac:dyDescent="0.25">
      <c r="A67" s="204"/>
      <c r="B67" s="203"/>
      <c r="C67" s="12" t="s">
        <v>79</v>
      </c>
      <c r="D67" s="9"/>
      <c r="E67" s="9">
        <f t="shared" ref="E67:E109" si="1">COUNTA(F67:AB67)</f>
        <v>1</v>
      </c>
      <c r="F67" s="8" t="s">
        <v>153</v>
      </c>
    </row>
    <row r="68" spans="1:11" x14ac:dyDescent="0.25">
      <c r="A68" s="204"/>
      <c r="B68" s="203"/>
      <c r="C68" s="12" t="s">
        <v>80</v>
      </c>
      <c r="D68" s="9"/>
      <c r="E68" s="9">
        <f t="shared" si="1"/>
        <v>3</v>
      </c>
      <c r="F68" s="8" t="s">
        <v>338</v>
      </c>
      <c r="G68" t="s">
        <v>332</v>
      </c>
      <c r="H68" t="s">
        <v>341</v>
      </c>
    </row>
    <row r="69" spans="1:11" ht="38.25" x14ac:dyDescent="0.25">
      <c r="A69" s="204"/>
      <c r="B69" s="203"/>
      <c r="C69" s="12" t="s">
        <v>81</v>
      </c>
      <c r="D69" s="9"/>
      <c r="E69" s="9">
        <f t="shared" si="1"/>
        <v>2</v>
      </c>
      <c r="F69" s="8" t="s">
        <v>387</v>
      </c>
      <c r="G69" t="s">
        <v>297</v>
      </c>
    </row>
    <row r="70" spans="1:11" ht="25.5" x14ac:dyDescent="0.25">
      <c r="A70" s="206" t="s">
        <v>82</v>
      </c>
      <c r="B70" s="203" t="s">
        <v>83</v>
      </c>
      <c r="C70" s="12" t="s">
        <v>84</v>
      </c>
      <c r="D70" s="9"/>
      <c r="E70" s="9">
        <f t="shared" si="1"/>
        <v>4</v>
      </c>
      <c r="F70" s="8" t="s">
        <v>388</v>
      </c>
      <c r="G70" t="s">
        <v>389</v>
      </c>
      <c r="H70" t="s">
        <v>331</v>
      </c>
      <c r="I70" t="s">
        <v>390</v>
      </c>
    </row>
    <row r="71" spans="1:11" ht="25.5" x14ac:dyDescent="0.25">
      <c r="A71" s="206"/>
      <c r="B71" s="203"/>
      <c r="C71" s="12" t="s">
        <v>85</v>
      </c>
      <c r="D71" s="9"/>
      <c r="E71" s="9">
        <f t="shared" si="1"/>
        <v>3</v>
      </c>
      <c r="F71" s="8" t="s">
        <v>381</v>
      </c>
      <c r="G71" t="s">
        <v>391</v>
      </c>
      <c r="H71" t="s">
        <v>392</v>
      </c>
    </row>
    <row r="72" spans="1:11" ht="25.5" x14ac:dyDescent="0.25">
      <c r="A72" s="206"/>
      <c r="B72" s="203"/>
      <c r="C72" s="12" t="s">
        <v>86</v>
      </c>
      <c r="D72" s="9"/>
      <c r="E72" s="9">
        <f t="shared" si="1"/>
        <v>2</v>
      </c>
      <c r="F72" s="8" t="s">
        <v>381</v>
      </c>
      <c r="G72" t="s">
        <v>393</v>
      </c>
    </row>
    <row r="73" spans="1:11" x14ac:dyDescent="0.25">
      <c r="A73" s="206"/>
      <c r="B73" s="203"/>
      <c r="C73" s="12" t="s">
        <v>87</v>
      </c>
      <c r="D73" s="9"/>
      <c r="E73" s="9">
        <f t="shared" si="1"/>
        <v>1</v>
      </c>
      <c r="F73" s="8" t="s">
        <v>154</v>
      </c>
    </row>
    <row r="74" spans="1:11" x14ac:dyDescent="0.25">
      <c r="A74" s="206"/>
      <c r="B74" s="203"/>
      <c r="C74" s="12" t="s">
        <v>88</v>
      </c>
      <c r="D74" s="9"/>
      <c r="E74" s="9">
        <f t="shared" si="1"/>
        <v>1</v>
      </c>
      <c r="F74" s="8" t="s">
        <v>154</v>
      </c>
    </row>
    <row r="75" spans="1:11" x14ac:dyDescent="0.25">
      <c r="A75" s="206"/>
      <c r="B75" s="203" t="s">
        <v>89</v>
      </c>
      <c r="C75" s="12" t="s">
        <v>90</v>
      </c>
      <c r="D75" s="9"/>
      <c r="E75" s="9">
        <f t="shared" si="1"/>
        <v>0</v>
      </c>
    </row>
    <row r="76" spans="1:11" ht="25.5" x14ac:dyDescent="0.25">
      <c r="A76" s="206"/>
      <c r="B76" s="203"/>
      <c r="C76" s="12" t="s">
        <v>91</v>
      </c>
      <c r="D76" s="9"/>
      <c r="E76" s="9">
        <f t="shared" si="1"/>
        <v>2</v>
      </c>
      <c r="F76" s="8" t="s">
        <v>318</v>
      </c>
      <c r="G76" t="s">
        <v>319</v>
      </c>
    </row>
    <row r="77" spans="1:11" ht="25.5" x14ac:dyDescent="0.25">
      <c r="A77" s="206"/>
      <c r="B77" s="203"/>
      <c r="C77" s="12" t="s">
        <v>92</v>
      </c>
      <c r="D77" s="9"/>
      <c r="E77" s="9">
        <f t="shared" si="1"/>
        <v>2</v>
      </c>
      <c r="F77" s="8" t="s">
        <v>381</v>
      </c>
      <c r="G77" t="s">
        <v>383</v>
      </c>
    </row>
    <row r="78" spans="1:11" x14ac:dyDescent="0.25">
      <c r="A78" s="206"/>
      <c r="B78" s="203"/>
      <c r="C78" s="12" t="s">
        <v>93</v>
      </c>
      <c r="D78" s="9"/>
      <c r="E78" s="9">
        <f t="shared" si="1"/>
        <v>1</v>
      </c>
      <c r="F78" s="8" t="s">
        <v>155</v>
      </c>
    </row>
    <row r="79" spans="1:11" x14ac:dyDescent="0.25">
      <c r="A79" s="206"/>
      <c r="B79" s="203"/>
      <c r="C79" s="12" t="s">
        <v>94</v>
      </c>
      <c r="D79" s="9"/>
      <c r="E79" s="9">
        <f t="shared" si="1"/>
        <v>2</v>
      </c>
      <c r="F79" s="8" t="s">
        <v>394</v>
      </c>
      <c r="G79" t="s">
        <v>362</v>
      </c>
    </row>
    <row r="80" spans="1:11" ht="25.5" x14ac:dyDescent="0.25">
      <c r="A80" s="206"/>
      <c r="B80" s="203"/>
      <c r="C80" s="12" t="s">
        <v>95</v>
      </c>
      <c r="D80" s="9"/>
      <c r="E80" s="9">
        <f t="shared" si="1"/>
        <v>2</v>
      </c>
      <c r="F80" s="8" t="s">
        <v>395</v>
      </c>
      <c r="G80" t="s">
        <v>289</v>
      </c>
    </row>
    <row r="81" spans="1:8" ht="25.5" x14ac:dyDescent="0.25">
      <c r="A81" s="206"/>
      <c r="B81" s="203"/>
      <c r="C81" s="12" t="s">
        <v>96</v>
      </c>
      <c r="D81" s="9"/>
      <c r="E81" s="9">
        <f t="shared" si="1"/>
        <v>3</v>
      </c>
      <c r="F81" s="8" t="s">
        <v>381</v>
      </c>
      <c r="G81" t="s">
        <v>396</v>
      </c>
      <c r="H81" t="s">
        <v>289</v>
      </c>
    </row>
    <row r="82" spans="1:8" x14ac:dyDescent="0.25">
      <c r="A82" s="206"/>
      <c r="B82" s="203"/>
      <c r="C82" s="12" t="s">
        <v>97</v>
      </c>
      <c r="D82" s="9"/>
      <c r="E82" s="9">
        <f t="shared" si="1"/>
        <v>1</v>
      </c>
      <c r="F82" s="8" t="s">
        <v>145</v>
      </c>
    </row>
    <row r="83" spans="1:8" ht="25.5" x14ac:dyDescent="0.25">
      <c r="A83" s="206"/>
      <c r="B83" s="203" t="s">
        <v>98</v>
      </c>
      <c r="C83" s="12" t="s">
        <v>99</v>
      </c>
      <c r="D83" s="9"/>
      <c r="E83" s="9">
        <f t="shared" si="1"/>
        <v>2</v>
      </c>
      <c r="F83" s="8" t="s">
        <v>139</v>
      </c>
      <c r="G83" t="s">
        <v>346</v>
      </c>
    </row>
    <row r="84" spans="1:8" x14ac:dyDescent="0.25">
      <c r="A84" s="206"/>
      <c r="B84" s="203"/>
      <c r="C84" s="12" t="s">
        <v>100</v>
      </c>
      <c r="D84" s="9"/>
      <c r="E84" s="9">
        <f t="shared" si="1"/>
        <v>3</v>
      </c>
      <c r="F84" s="8" t="s">
        <v>397</v>
      </c>
      <c r="G84" t="s">
        <v>378</v>
      </c>
      <c r="H84" t="s">
        <v>305</v>
      </c>
    </row>
    <row r="85" spans="1:8" x14ac:dyDescent="0.25">
      <c r="A85" s="206"/>
      <c r="B85" s="203"/>
      <c r="C85" s="12" t="s">
        <v>101</v>
      </c>
      <c r="D85" s="9"/>
      <c r="E85" s="9">
        <f t="shared" si="1"/>
        <v>1</v>
      </c>
      <c r="F85" s="8" t="s">
        <v>156</v>
      </c>
    </row>
    <row r="86" spans="1:8" x14ac:dyDescent="0.25">
      <c r="A86" s="206"/>
      <c r="B86" s="203"/>
      <c r="C86" s="12" t="s">
        <v>102</v>
      </c>
      <c r="D86" s="9"/>
      <c r="E86" s="9">
        <f t="shared" si="1"/>
        <v>2</v>
      </c>
      <c r="F86" s="8" t="s">
        <v>398</v>
      </c>
      <c r="G86" t="s">
        <v>377</v>
      </c>
    </row>
    <row r="87" spans="1:8" x14ac:dyDescent="0.25">
      <c r="A87" s="206"/>
      <c r="B87" s="203"/>
      <c r="C87" s="12" t="s">
        <v>103</v>
      </c>
      <c r="D87" s="9"/>
      <c r="E87" s="9">
        <f t="shared" si="1"/>
        <v>1</v>
      </c>
      <c r="F87" s="8" t="s">
        <v>152</v>
      </c>
    </row>
    <row r="88" spans="1:8" ht="54" x14ac:dyDescent="0.25">
      <c r="A88" s="207" t="s">
        <v>104</v>
      </c>
      <c r="B88" s="13" t="s">
        <v>105</v>
      </c>
      <c r="C88" s="12" t="s">
        <v>106</v>
      </c>
      <c r="D88" s="9"/>
      <c r="E88" s="9">
        <f t="shared" si="1"/>
        <v>1</v>
      </c>
      <c r="F88" s="8" t="s">
        <v>157</v>
      </c>
    </row>
    <row r="89" spans="1:8" ht="25.5" x14ac:dyDescent="0.25">
      <c r="A89" s="207"/>
      <c r="B89" s="203" t="s">
        <v>107</v>
      </c>
      <c r="C89" s="12" t="s">
        <v>108</v>
      </c>
      <c r="D89" s="9"/>
      <c r="E89" s="9">
        <f t="shared" si="1"/>
        <v>3</v>
      </c>
      <c r="F89" s="8" t="s">
        <v>139</v>
      </c>
      <c r="G89" t="s">
        <v>346</v>
      </c>
      <c r="H89" t="s">
        <v>391</v>
      </c>
    </row>
    <row r="90" spans="1:8" x14ac:dyDescent="0.25">
      <c r="A90" s="207"/>
      <c r="B90" s="203"/>
      <c r="C90" s="12" t="s">
        <v>109</v>
      </c>
      <c r="D90" s="9"/>
      <c r="E90" s="9">
        <f t="shared" si="1"/>
        <v>2</v>
      </c>
      <c r="F90" s="8" t="s">
        <v>399</v>
      </c>
      <c r="G90" t="s">
        <v>400</v>
      </c>
    </row>
    <row r="91" spans="1:8" x14ac:dyDescent="0.25">
      <c r="A91" s="207"/>
      <c r="B91" s="203"/>
      <c r="C91" s="12" t="s">
        <v>110</v>
      </c>
      <c r="D91" s="9"/>
      <c r="E91" s="9">
        <f t="shared" si="1"/>
        <v>3</v>
      </c>
      <c r="F91" s="8" t="s">
        <v>398</v>
      </c>
      <c r="G91" t="s">
        <v>401</v>
      </c>
      <c r="H91" t="s">
        <v>402</v>
      </c>
    </row>
    <row r="92" spans="1:8" ht="25.5" x14ac:dyDescent="0.25">
      <c r="A92" s="207"/>
      <c r="B92" s="203"/>
      <c r="C92" s="12" t="s">
        <v>111</v>
      </c>
      <c r="D92" s="9"/>
      <c r="E92" s="9">
        <f t="shared" si="1"/>
        <v>1</v>
      </c>
      <c r="F92" s="8" t="s">
        <v>159</v>
      </c>
    </row>
    <row r="93" spans="1:8" ht="25.5" x14ac:dyDescent="0.25">
      <c r="A93" s="207"/>
      <c r="B93" s="203"/>
      <c r="C93" s="12" t="s">
        <v>112</v>
      </c>
      <c r="D93" s="9"/>
      <c r="E93" s="9">
        <f t="shared" si="1"/>
        <v>1</v>
      </c>
      <c r="F93" s="8" t="s">
        <v>143</v>
      </c>
    </row>
    <row r="94" spans="1:8" x14ac:dyDescent="0.25">
      <c r="A94" s="207"/>
      <c r="B94" s="203" t="s">
        <v>113</v>
      </c>
      <c r="C94" s="12" t="s">
        <v>114</v>
      </c>
      <c r="D94" s="9"/>
      <c r="E94" s="9">
        <f t="shared" si="1"/>
        <v>3</v>
      </c>
      <c r="F94" s="8" t="s">
        <v>381</v>
      </c>
      <c r="G94" t="s">
        <v>383</v>
      </c>
      <c r="H94" t="s">
        <v>403</v>
      </c>
    </row>
    <row r="95" spans="1:8" x14ac:dyDescent="0.25">
      <c r="A95" s="207"/>
      <c r="B95" s="203"/>
      <c r="C95" s="12" t="s">
        <v>115</v>
      </c>
      <c r="D95" s="9"/>
      <c r="E95" s="9">
        <f t="shared" si="1"/>
        <v>2</v>
      </c>
      <c r="F95" s="8" t="s">
        <v>154</v>
      </c>
      <c r="G95" t="s">
        <v>404</v>
      </c>
    </row>
    <row r="96" spans="1:8" x14ac:dyDescent="0.25">
      <c r="A96" s="207"/>
      <c r="B96" s="203"/>
      <c r="C96" s="12" t="s">
        <v>116</v>
      </c>
      <c r="D96" s="9"/>
      <c r="E96" s="9">
        <f t="shared" si="1"/>
        <v>1</v>
      </c>
      <c r="F96" s="8" t="s">
        <v>160</v>
      </c>
    </row>
    <row r="97" spans="1:7" x14ac:dyDescent="0.25">
      <c r="A97" s="207"/>
      <c r="B97" s="203"/>
      <c r="C97" s="12" t="s">
        <v>117</v>
      </c>
      <c r="D97" s="9"/>
      <c r="E97" s="9">
        <f t="shared" si="1"/>
        <v>1</v>
      </c>
      <c r="F97" s="8" t="s">
        <v>154</v>
      </c>
    </row>
    <row r="98" spans="1:7" ht="38.25" x14ac:dyDescent="0.25">
      <c r="A98" s="207"/>
      <c r="B98" s="203"/>
      <c r="C98" s="12" t="s">
        <v>118</v>
      </c>
      <c r="D98" s="9"/>
      <c r="E98" s="9">
        <f t="shared" si="1"/>
        <v>0</v>
      </c>
    </row>
    <row r="99" spans="1:7" x14ac:dyDescent="0.25">
      <c r="A99" s="207"/>
      <c r="B99" s="203" t="s">
        <v>119</v>
      </c>
      <c r="C99" s="12" t="s">
        <v>120</v>
      </c>
      <c r="D99" s="9"/>
      <c r="E99" s="9">
        <f t="shared" si="1"/>
        <v>2</v>
      </c>
      <c r="F99" s="8" t="s">
        <v>155</v>
      </c>
      <c r="G99" t="s">
        <v>403</v>
      </c>
    </row>
    <row r="100" spans="1:7" x14ac:dyDescent="0.25">
      <c r="A100" s="207"/>
      <c r="B100" s="203"/>
      <c r="C100" s="12" t="s">
        <v>121</v>
      </c>
      <c r="D100" s="9"/>
      <c r="E100" s="9">
        <f t="shared" si="1"/>
        <v>2</v>
      </c>
      <c r="F100" s="8" t="s">
        <v>155</v>
      </c>
      <c r="G100" t="s">
        <v>403</v>
      </c>
    </row>
    <row r="101" spans="1:7" ht="25.5" x14ac:dyDescent="0.25">
      <c r="A101" s="207"/>
      <c r="B101" s="203"/>
      <c r="C101" s="12" t="s">
        <v>122</v>
      </c>
      <c r="D101" s="9"/>
      <c r="E101" s="9">
        <f t="shared" si="1"/>
        <v>1</v>
      </c>
      <c r="F101" s="8" t="s">
        <v>145</v>
      </c>
    </row>
    <row r="102" spans="1:7" x14ac:dyDescent="0.25">
      <c r="A102" s="207"/>
      <c r="B102" s="203" t="s">
        <v>123</v>
      </c>
      <c r="C102" s="12" t="s">
        <v>124</v>
      </c>
      <c r="D102" s="9"/>
      <c r="E102" s="9">
        <f t="shared" si="1"/>
        <v>2</v>
      </c>
      <c r="F102" s="8" t="s">
        <v>152</v>
      </c>
      <c r="G102" t="s">
        <v>373</v>
      </c>
    </row>
    <row r="103" spans="1:7" ht="30.75" customHeight="1" x14ac:dyDescent="0.25">
      <c r="A103" s="207"/>
      <c r="B103" s="203"/>
      <c r="C103" s="12" t="s">
        <v>125</v>
      </c>
      <c r="D103" s="9"/>
      <c r="E103" s="9">
        <f t="shared" si="1"/>
        <v>2</v>
      </c>
      <c r="F103" s="8" t="s">
        <v>152</v>
      </c>
      <c r="G103" t="s">
        <v>373</v>
      </c>
    </row>
    <row r="104" spans="1:7" ht="63.75" x14ac:dyDescent="0.25">
      <c r="A104" s="205" t="s">
        <v>126</v>
      </c>
      <c r="B104" s="13" t="s">
        <v>127</v>
      </c>
      <c r="C104" s="12" t="s">
        <v>128</v>
      </c>
      <c r="D104" s="9"/>
      <c r="E104" s="9">
        <f t="shared" si="1"/>
        <v>1</v>
      </c>
      <c r="F104" s="8" t="s">
        <v>157</v>
      </c>
    </row>
    <row r="105" spans="1:7" ht="24.75" customHeight="1" x14ac:dyDescent="0.25">
      <c r="A105" s="205"/>
      <c r="B105" s="203" t="s">
        <v>129</v>
      </c>
      <c r="C105" s="12" t="s">
        <v>130</v>
      </c>
      <c r="D105" s="9"/>
      <c r="E105" s="9">
        <f t="shared" si="1"/>
        <v>2</v>
      </c>
      <c r="F105" s="8" t="s">
        <v>152</v>
      </c>
      <c r="G105" t="s">
        <v>373</v>
      </c>
    </row>
    <row r="106" spans="1:7" ht="24.75" customHeight="1" x14ac:dyDescent="0.25">
      <c r="A106" s="205"/>
      <c r="B106" s="203"/>
      <c r="C106" s="12" t="s">
        <v>131</v>
      </c>
      <c r="D106" s="9"/>
      <c r="E106" s="9">
        <f t="shared" si="1"/>
        <v>2</v>
      </c>
      <c r="F106" s="8" t="s">
        <v>152</v>
      </c>
      <c r="G106" t="s">
        <v>373</v>
      </c>
    </row>
    <row r="107" spans="1:7" ht="39.75" customHeight="1" x14ac:dyDescent="0.25">
      <c r="A107" s="205"/>
      <c r="B107" s="203" t="s">
        <v>132</v>
      </c>
      <c r="C107" s="12" t="s">
        <v>133</v>
      </c>
      <c r="D107" s="9"/>
      <c r="E107" s="9">
        <f t="shared" si="1"/>
        <v>2</v>
      </c>
      <c r="F107" s="8" t="s">
        <v>143</v>
      </c>
      <c r="G107" t="s">
        <v>401</v>
      </c>
    </row>
    <row r="108" spans="1:7" ht="39.75" customHeight="1" x14ac:dyDescent="0.25">
      <c r="A108" s="205"/>
      <c r="B108" s="203"/>
      <c r="C108" s="12" t="s">
        <v>134</v>
      </c>
      <c r="D108" s="9"/>
      <c r="E108" s="9">
        <f t="shared" si="1"/>
        <v>1</v>
      </c>
      <c r="F108" s="8" t="s">
        <v>159</v>
      </c>
    </row>
    <row r="109" spans="1:7" ht="39.75" customHeight="1" x14ac:dyDescent="0.25">
      <c r="A109" s="205"/>
      <c r="B109" s="203"/>
      <c r="C109" s="12" t="s">
        <v>135</v>
      </c>
      <c r="D109" s="9"/>
      <c r="E109" s="9">
        <f t="shared" si="1"/>
        <v>1</v>
      </c>
      <c r="F109" s="8" t="s">
        <v>159</v>
      </c>
    </row>
    <row r="111" spans="1:7" ht="15.75" x14ac:dyDescent="0.25">
      <c r="A111" s="2"/>
    </row>
    <row r="112" spans="1:7" ht="15.75" x14ac:dyDescent="0.25">
      <c r="A112" s="2"/>
    </row>
    <row r="113" spans="1:1" ht="15.75" x14ac:dyDescent="0.25">
      <c r="A113" s="2"/>
    </row>
    <row r="114" spans="1:1" ht="15.75" x14ac:dyDescent="0.25">
      <c r="A114" s="2"/>
    </row>
    <row r="115" spans="1:1" ht="15.75" x14ac:dyDescent="0.25">
      <c r="A115" s="2"/>
    </row>
    <row r="116" spans="1:1" ht="15.75" x14ac:dyDescent="0.25">
      <c r="A116" s="2"/>
    </row>
    <row r="117" spans="1:1" ht="15.75" x14ac:dyDescent="0.25">
      <c r="A117" s="2"/>
    </row>
    <row r="118" spans="1:1" ht="15.75" x14ac:dyDescent="0.25">
      <c r="A118" s="2"/>
    </row>
    <row r="119" spans="1:1" ht="15.75" x14ac:dyDescent="0.25">
      <c r="A119" s="2"/>
    </row>
    <row r="120" spans="1:1" ht="15.75" x14ac:dyDescent="0.25">
      <c r="A120" s="2"/>
    </row>
    <row r="121" spans="1:1" ht="15.75" x14ac:dyDescent="0.25">
      <c r="A121" s="2"/>
    </row>
    <row r="122" spans="1:1" ht="15.75" x14ac:dyDescent="0.25">
      <c r="A122" s="2"/>
    </row>
    <row r="123" spans="1:1" ht="15.75" x14ac:dyDescent="0.25">
      <c r="A123" s="2"/>
    </row>
    <row r="124" spans="1:1" ht="15.75" x14ac:dyDescent="0.25">
      <c r="A124" s="2"/>
    </row>
    <row r="125" spans="1:1" ht="15.75" x14ac:dyDescent="0.25">
      <c r="A125" s="2"/>
    </row>
    <row r="126" spans="1:1" ht="15.75" x14ac:dyDescent="0.25">
      <c r="A126" s="2"/>
    </row>
    <row r="127" spans="1:1" ht="15.75" x14ac:dyDescent="0.25">
      <c r="A127" s="2"/>
    </row>
    <row r="128" spans="1:1" ht="15.75" x14ac:dyDescent="0.25">
      <c r="A128" s="2"/>
    </row>
    <row r="129" spans="1:1" ht="15.75" x14ac:dyDescent="0.25">
      <c r="A129" s="2"/>
    </row>
    <row r="130" spans="1:1" ht="15.75" x14ac:dyDescent="0.25">
      <c r="A130" s="2"/>
    </row>
    <row r="131" spans="1:1" ht="15.75" x14ac:dyDescent="0.25">
      <c r="A131" s="2"/>
    </row>
    <row r="132" spans="1:1" ht="15.75" x14ac:dyDescent="0.25">
      <c r="A132" s="2"/>
    </row>
    <row r="133" spans="1:1" ht="15.75" x14ac:dyDescent="0.25">
      <c r="A133" s="2"/>
    </row>
    <row r="134" spans="1:1" ht="15.75" x14ac:dyDescent="0.25">
      <c r="A134" s="2"/>
    </row>
    <row r="135" spans="1:1" ht="15.75" x14ac:dyDescent="0.25">
      <c r="A135" s="2"/>
    </row>
    <row r="136" spans="1:1" ht="15.75" x14ac:dyDescent="0.25">
      <c r="A136" s="2"/>
    </row>
    <row r="137" spans="1:1" ht="15.75" x14ac:dyDescent="0.25">
      <c r="A137" s="2"/>
    </row>
    <row r="138" spans="1:1" ht="15.75" x14ac:dyDescent="0.25">
      <c r="A138" s="2"/>
    </row>
    <row r="139" spans="1:1" ht="15.75" x14ac:dyDescent="0.25">
      <c r="A139" s="2"/>
    </row>
    <row r="140" spans="1:1" ht="15.75" x14ac:dyDescent="0.25">
      <c r="A140" s="2"/>
    </row>
    <row r="141" spans="1:1" ht="15.75" x14ac:dyDescent="0.25">
      <c r="A141" s="3"/>
    </row>
  </sheetData>
  <autoFilter ref="A1:C109"/>
  <mergeCells count="26">
    <mergeCell ref="A104:A109"/>
    <mergeCell ref="B105:B106"/>
    <mergeCell ref="B107:B109"/>
    <mergeCell ref="A70:A87"/>
    <mergeCell ref="B70:B74"/>
    <mergeCell ref="B75:B82"/>
    <mergeCell ref="B83:B87"/>
    <mergeCell ref="A88:A103"/>
    <mergeCell ref="B89:B93"/>
    <mergeCell ref="B94:B98"/>
    <mergeCell ref="B99:B101"/>
    <mergeCell ref="B102:B103"/>
    <mergeCell ref="A31:A69"/>
    <mergeCell ref="B31:B37"/>
    <mergeCell ref="B38:B42"/>
    <mergeCell ref="B43:B50"/>
    <mergeCell ref="B51:B62"/>
    <mergeCell ref="B63:B64"/>
    <mergeCell ref="B65:B69"/>
    <mergeCell ref="A2:A30"/>
    <mergeCell ref="B2:B7"/>
    <mergeCell ref="B8:B12"/>
    <mergeCell ref="B13:B16"/>
    <mergeCell ref="B17:B22"/>
    <mergeCell ref="B23:B25"/>
    <mergeCell ref="B26:B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308"/>
  <sheetViews>
    <sheetView topLeftCell="A294" zoomScale="85" zoomScaleNormal="85" workbookViewId="0">
      <selection activeCell="C285" sqref="C285:C308"/>
    </sheetView>
  </sheetViews>
  <sheetFormatPr defaultRowHeight="15" x14ac:dyDescent="0.25"/>
  <cols>
    <col min="3" max="3" width="11.42578125" bestFit="1" customWidth="1"/>
    <col min="4" max="4" width="11.42578125" customWidth="1"/>
    <col min="5" max="24" width="8.42578125" bestFit="1" customWidth="1"/>
  </cols>
  <sheetData>
    <row r="1" spans="3:3" x14ac:dyDescent="0.25">
      <c r="C1" t="s">
        <v>161</v>
      </c>
    </row>
    <row r="2" spans="3:3" ht="15.6" customHeight="1" x14ac:dyDescent="0.25">
      <c r="C2" t="s">
        <v>206</v>
      </c>
    </row>
    <row r="3" spans="3:3" ht="15.6" customHeight="1" x14ac:dyDescent="0.25">
      <c r="C3" t="s">
        <v>208</v>
      </c>
    </row>
    <row r="4" spans="3:3" ht="15.6" customHeight="1" x14ac:dyDescent="0.25">
      <c r="C4" t="s">
        <v>208</v>
      </c>
    </row>
    <row r="5" spans="3:3" ht="15.6" customHeight="1" x14ac:dyDescent="0.25">
      <c r="C5" t="s">
        <v>209</v>
      </c>
    </row>
    <row r="6" spans="3:3" ht="15.6" customHeight="1" x14ac:dyDescent="0.25">
      <c r="C6" t="s">
        <v>209</v>
      </c>
    </row>
    <row r="7" spans="3:3" ht="15.6" customHeight="1" x14ac:dyDescent="0.25">
      <c r="C7" t="s">
        <v>209</v>
      </c>
    </row>
    <row r="8" spans="3:3" ht="15.6" customHeight="1" x14ac:dyDescent="0.25">
      <c r="C8" t="s">
        <v>210</v>
      </c>
    </row>
    <row r="9" spans="3:3" ht="15.6" customHeight="1" x14ac:dyDescent="0.25">
      <c r="C9" t="s">
        <v>211</v>
      </c>
    </row>
    <row r="10" spans="3:3" ht="15.6" customHeight="1" x14ac:dyDescent="0.25">
      <c r="C10" t="s">
        <v>211</v>
      </c>
    </row>
    <row r="11" spans="3:3" ht="15.6" customHeight="1" x14ac:dyDescent="0.25">
      <c r="C11" t="s">
        <v>211</v>
      </c>
    </row>
    <row r="12" spans="3:3" ht="15.6" customHeight="1" x14ac:dyDescent="0.25">
      <c r="C12" t="s">
        <v>211</v>
      </c>
    </row>
    <row r="13" spans="3:3" ht="15.6" customHeight="1" x14ac:dyDescent="0.25">
      <c r="C13" t="s">
        <v>212</v>
      </c>
    </row>
    <row r="14" spans="3:3" ht="15.6" customHeight="1" x14ac:dyDescent="0.25">
      <c r="C14" t="s">
        <v>212</v>
      </c>
    </row>
    <row r="15" spans="3:3" ht="15.6" customHeight="1" x14ac:dyDescent="0.25">
      <c r="C15" t="s">
        <v>213</v>
      </c>
    </row>
    <row r="16" spans="3:3" ht="15.6" customHeight="1" x14ac:dyDescent="0.25">
      <c r="C16" t="s">
        <v>214</v>
      </c>
    </row>
    <row r="17" spans="3:3" ht="15.6" customHeight="1" x14ac:dyDescent="0.25">
      <c r="C17" t="s">
        <v>214</v>
      </c>
    </row>
    <row r="18" spans="3:3" ht="15.6" customHeight="1" x14ac:dyDescent="0.25">
      <c r="C18" t="s">
        <v>214</v>
      </c>
    </row>
    <row r="19" spans="3:3" ht="15.6" customHeight="1" x14ac:dyDescent="0.25">
      <c r="C19" t="s">
        <v>215</v>
      </c>
    </row>
    <row r="20" spans="3:3" ht="15.6" customHeight="1" x14ac:dyDescent="0.25">
      <c r="C20" t="s">
        <v>215</v>
      </c>
    </row>
    <row r="21" spans="3:3" ht="15.6" customHeight="1" x14ac:dyDescent="0.25">
      <c r="C21" t="s">
        <v>216</v>
      </c>
    </row>
    <row r="22" spans="3:3" ht="15.6" customHeight="1" x14ac:dyDescent="0.25">
      <c r="C22" t="s">
        <v>216</v>
      </c>
    </row>
    <row r="23" spans="3:3" ht="15.6" customHeight="1" x14ac:dyDescent="0.25">
      <c r="C23" t="s">
        <v>216</v>
      </c>
    </row>
    <row r="24" spans="3:3" ht="15.6" customHeight="1" x14ac:dyDescent="0.25">
      <c r="C24" t="s">
        <v>217</v>
      </c>
    </row>
    <row r="25" spans="3:3" ht="15.6" customHeight="1" x14ac:dyDescent="0.25">
      <c r="C25" t="s">
        <v>217</v>
      </c>
    </row>
    <row r="26" spans="3:3" ht="15.6" customHeight="1" x14ac:dyDescent="0.25">
      <c r="C26" t="s">
        <v>217</v>
      </c>
    </row>
    <row r="27" spans="3:3" ht="15.6" customHeight="1" x14ac:dyDescent="0.25">
      <c r="C27" t="s">
        <v>218</v>
      </c>
    </row>
    <row r="28" spans="3:3" ht="15.6" customHeight="1" x14ac:dyDescent="0.25">
      <c r="C28" t="s">
        <v>218</v>
      </c>
    </row>
    <row r="29" spans="3:3" ht="15.6" customHeight="1" x14ac:dyDescent="0.25">
      <c r="C29" t="s">
        <v>218</v>
      </c>
    </row>
    <row r="30" spans="3:3" ht="15.6" customHeight="1" x14ac:dyDescent="0.25">
      <c r="C30" t="s">
        <v>218</v>
      </c>
    </row>
    <row r="31" spans="3:3" x14ac:dyDescent="0.25">
      <c r="C31" t="s">
        <v>219</v>
      </c>
    </row>
    <row r="32" spans="3:3" ht="15.6" customHeight="1" x14ac:dyDescent="0.25">
      <c r="C32" t="s">
        <v>219</v>
      </c>
    </row>
    <row r="33" spans="3:3" ht="15.6" customHeight="1" x14ac:dyDescent="0.25">
      <c r="C33" t="s">
        <v>219</v>
      </c>
    </row>
    <row r="34" spans="3:3" ht="15.6" customHeight="1" x14ac:dyDescent="0.25">
      <c r="C34" t="s">
        <v>219</v>
      </c>
    </row>
    <row r="35" spans="3:3" ht="15.6" customHeight="1" x14ac:dyDescent="0.25">
      <c r="C35" t="s">
        <v>219</v>
      </c>
    </row>
    <row r="36" spans="3:3" ht="15.6" customHeight="1" x14ac:dyDescent="0.25">
      <c r="C36" t="s">
        <v>151</v>
      </c>
    </row>
    <row r="37" spans="3:3" ht="15.6" customHeight="1" x14ac:dyDescent="0.25">
      <c r="C37" t="s">
        <v>151</v>
      </c>
    </row>
    <row r="38" spans="3:3" ht="15.6" customHeight="1" x14ac:dyDescent="0.25">
      <c r="C38" t="s">
        <v>151</v>
      </c>
    </row>
    <row r="39" spans="3:3" ht="15.6" customHeight="1" x14ac:dyDescent="0.25">
      <c r="C39" t="s">
        <v>151</v>
      </c>
    </row>
    <row r="40" spans="3:3" ht="15.6" customHeight="1" x14ac:dyDescent="0.25">
      <c r="C40" t="s">
        <v>220</v>
      </c>
    </row>
    <row r="41" spans="3:3" ht="15.6" customHeight="1" x14ac:dyDescent="0.25">
      <c r="C41" t="s">
        <v>220</v>
      </c>
    </row>
    <row r="42" spans="3:3" ht="15.6" customHeight="1" x14ac:dyDescent="0.25">
      <c r="C42" t="s">
        <v>221</v>
      </c>
    </row>
    <row r="43" spans="3:3" ht="15.6" customHeight="1" x14ac:dyDescent="0.25">
      <c r="C43" t="s">
        <v>222</v>
      </c>
    </row>
    <row r="44" spans="3:3" ht="15.6" customHeight="1" x14ac:dyDescent="0.25">
      <c r="C44" t="s">
        <v>223</v>
      </c>
    </row>
    <row r="45" spans="3:3" ht="15.6" customHeight="1" x14ac:dyDescent="0.25">
      <c r="C45" t="s">
        <v>223</v>
      </c>
    </row>
    <row r="46" spans="3:3" ht="15.6" customHeight="1" x14ac:dyDescent="0.25">
      <c r="C46" t="s">
        <v>223</v>
      </c>
    </row>
    <row r="47" spans="3:3" ht="15.6" customHeight="1" x14ac:dyDescent="0.25">
      <c r="C47" t="s">
        <v>224</v>
      </c>
    </row>
    <row r="48" spans="3:3" ht="15.6" customHeight="1" x14ac:dyDescent="0.25">
      <c r="C48" t="s">
        <v>224</v>
      </c>
    </row>
    <row r="49" spans="3:3" ht="15.6" customHeight="1" x14ac:dyDescent="0.25">
      <c r="C49" t="s">
        <v>225</v>
      </c>
    </row>
    <row r="50" spans="3:3" ht="15.6" customHeight="1" x14ac:dyDescent="0.25">
      <c r="C50" t="s">
        <v>226</v>
      </c>
    </row>
    <row r="51" spans="3:3" ht="15.6" customHeight="1" x14ac:dyDescent="0.25">
      <c r="C51" t="s">
        <v>226</v>
      </c>
    </row>
    <row r="52" spans="3:3" ht="15.6" customHeight="1" x14ac:dyDescent="0.25">
      <c r="C52" t="s">
        <v>226</v>
      </c>
    </row>
    <row r="53" spans="3:3" ht="15.6" customHeight="1" x14ac:dyDescent="0.25">
      <c r="C53" t="s">
        <v>226</v>
      </c>
    </row>
    <row r="54" spans="3:3" ht="15.6" customHeight="1" x14ac:dyDescent="0.25">
      <c r="C54" t="s">
        <v>226</v>
      </c>
    </row>
    <row r="55" spans="3:3" ht="15.6" customHeight="1" x14ac:dyDescent="0.25">
      <c r="C55" t="s">
        <v>227</v>
      </c>
    </row>
    <row r="56" spans="3:3" ht="15.6" customHeight="1" x14ac:dyDescent="0.25">
      <c r="C56" t="s">
        <v>228</v>
      </c>
    </row>
    <row r="57" spans="3:3" ht="15.6" customHeight="1" x14ac:dyDescent="0.25">
      <c r="C57" t="s">
        <v>228</v>
      </c>
    </row>
    <row r="58" spans="3:3" ht="15.6" customHeight="1" x14ac:dyDescent="0.25">
      <c r="C58" t="s">
        <v>228</v>
      </c>
    </row>
    <row r="59" spans="3:3" ht="15.6" customHeight="1" x14ac:dyDescent="0.25">
      <c r="C59" t="s">
        <v>228</v>
      </c>
    </row>
    <row r="60" spans="3:3" ht="15.6" customHeight="1" x14ac:dyDescent="0.25">
      <c r="C60" t="s">
        <v>228</v>
      </c>
    </row>
    <row r="61" spans="3:3" ht="15.6" customHeight="1" x14ac:dyDescent="0.25">
      <c r="C61" t="s">
        <v>228</v>
      </c>
    </row>
    <row r="62" spans="3:3" ht="15.6" customHeight="1" x14ac:dyDescent="0.25">
      <c r="C62" t="s">
        <v>229</v>
      </c>
    </row>
    <row r="63" spans="3:3" ht="15.6" customHeight="1" x14ac:dyDescent="0.25">
      <c r="C63" t="s">
        <v>230</v>
      </c>
    </row>
    <row r="64" spans="3:3" ht="15.6" customHeight="1" x14ac:dyDescent="0.25">
      <c r="C64" t="s">
        <v>230</v>
      </c>
    </row>
    <row r="65" spans="3:3" ht="15.6" customHeight="1" x14ac:dyDescent="0.25">
      <c r="C65" t="s">
        <v>230</v>
      </c>
    </row>
    <row r="66" spans="3:3" ht="15.6" customHeight="1" x14ac:dyDescent="0.25">
      <c r="C66" t="s">
        <v>231</v>
      </c>
    </row>
    <row r="67" spans="3:3" ht="15.6" customHeight="1" x14ac:dyDescent="0.25">
      <c r="C67" t="s">
        <v>232</v>
      </c>
    </row>
    <row r="68" spans="3:3" ht="15.6" customHeight="1" x14ac:dyDescent="0.25">
      <c r="C68" t="s">
        <v>232</v>
      </c>
    </row>
    <row r="69" spans="3:3" ht="15.6" customHeight="1" x14ac:dyDescent="0.25">
      <c r="C69" t="s">
        <v>232</v>
      </c>
    </row>
    <row r="70" spans="3:3" ht="15.6" customHeight="1" x14ac:dyDescent="0.25">
      <c r="C70" t="s">
        <v>232</v>
      </c>
    </row>
    <row r="71" spans="3:3" ht="15.6" customHeight="1" x14ac:dyDescent="0.25">
      <c r="C71" t="s">
        <v>232</v>
      </c>
    </row>
    <row r="72" spans="3:3" ht="15.6" customHeight="1" x14ac:dyDescent="0.25">
      <c r="C72" t="s">
        <v>233</v>
      </c>
    </row>
    <row r="73" spans="3:3" ht="15.6" customHeight="1" x14ac:dyDescent="0.25">
      <c r="C73" t="s">
        <v>233</v>
      </c>
    </row>
    <row r="74" spans="3:3" ht="15.6" customHeight="1" x14ac:dyDescent="0.25">
      <c r="C74" t="s">
        <v>233</v>
      </c>
    </row>
    <row r="75" spans="3:3" ht="15.6" customHeight="1" x14ac:dyDescent="0.25">
      <c r="C75" t="s">
        <v>233</v>
      </c>
    </row>
    <row r="76" spans="3:3" ht="15.6" customHeight="1" x14ac:dyDescent="0.25">
      <c r="C76" t="s">
        <v>233</v>
      </c>
    </row>
    <row r="77" spans="3:3" ht="15.6" customHeight="1" x14ac:dyDescent="0.25">
      <c r="C77" t="s">
        <v>234</v>
      </c>
    </row>
    <row r="78" spans="3:3" ht="15.6" customHeight="1" x14ac:dyDescent="0.25">
      <c r="C78" t="s">
        <v>234</v>
      </c>
    </row>
    <row r="79" spans="3:3" ht="15.6" customHeight="1" x14ac:dyDescent="0.25">
      <c r="C79" t="s">
        <v>234</v>
      </c>
    </row>
    <row r="80" spans="3:3" ht="15.6" customHeight="1" x14ac:dyDescent="0.25">
      <c r="C80" t="s">
        <v>235</v>
      </c>
    </row>
    <row r="81" spans="3:3" ht="15.6" customHeight="1" x14ac:dyDescent="0.25">
      <c r="C81" t="s">
        <v>236</v>
      </c>
    </row>
    <row r="82" spans="3:3" ht="15.6" customHeight="1" x14ac:dyDescent="0.25">
      <c r="C82" t="s">
        <v>236</v>
      </c>
    </row>
    <row r="83" spans="3:3" ht="15.6" customHeight="1" x14ac:dyDescent="0.25">
      <c r="C83" t="s">
        <v>236</v>
      </c>
    </row>
    <row r="84" spans="3:3" ht="15.6" customHeight="1" x14ac:dyDescent="0.25">
      <c r="C84" t="s">
        <v>236</v>
      </c>
    </row>
    <row r="85" spans="3:3" ht="15.6" customHeight="1" x14ac:dyDescent="0.25">
      <c r="C85" t="s">
        <v>236</v>
      </c>
    </row>
    <row r="86" spans="3:3" ht="15.6" customHeight="1" x14ac:dyDescent="0.25">
      <c r="C86" t="s">
        <v>236</v>
      </c>
    </row>
    <row r="87" spans="3:3" ht="15.6" customHeight="1" x14ac:dyDescent="0.25">
      <c r="C87" t="s">
        <v>237</v>
      </c>
    </row>
    <row r="88" spans="3:3" ht="15.6" customHeight="1" x14ac:dyDescent="0.25">
      <c r="C88" t="s">
        <v>238</v>
      </c>
    </row>
    <row r="89" spans="3:3" ht="15.6" customHeight="1" x14ac:dyDescent="0.25">
      <c r="C89" t="s">
        <v>238</v>
      </c>
    </row>
    <row r="90" spans="3:3" ht="15.6" customHeight="1" x14ac:dyDescent="0.25">
      <c r="C90" t="s">
        <v>239</v>
      </c>
    </row>
    <row r="91" spans="3:3" ht="15.6" customHeight="1" x14ac:dyDescent="0.25">
      <c r="C91" t="s">
        <v>239</v>
      </c>
    </row>
    <row r="92" spans="3:3" ht="15.6" customHeight="1" x14ac:dyDescent="0.25">
      <c r="C92" t="s">
        <v>239</v>
      </c>
    </row>
    <row r="93" spans="3:3" ht="15.6" customHeight="1" x14ac:dyDescent="0.25">
      <c r="C93" t="s">
        <v>239</v>
      </c>
    </row>
    <row r="94" spans="3:3" ht="15.6" customHeight="1" x14ac:dyDescent="0.25">
      <c r="C94" t="s">
        <v>239</v>
      </c>
    </row>
    <row r="95" spans="3:3" ht="15.6" customHeight="1" x14ac:dyDescent="0.25">
      <c r="C95" t="s">
        <v>239</v>
      </c>
    </row>
    <row r="96" spans="3:3" ht="15.6" customHeight="1" x14ac:dyDescent="0.25">
      <c r="C96" t="s">
        <v>240</v>
      </c>
    </row>
    <row r="97" spans="3:3" ht="15.6" customHeight="1" x14ac:dyDescent="0.25">
      <c r="C97" t="s">
        <v>241</v>
      </c>
    </row>
    <row r="98" spans="3:3" ht="15.6" customHeight="1" x14ac:dyDescent="0.25">
      <c r="C98" t="s">
        <v>241</v>
      </c>
    </row>
    <row r="99" spans="3:3" ht="15.6" customHeight="1" x14ac:dyDescent="0.25">
      <c r="C99" t="s">
        <v>242</v>
      </c>
    </row>
    <row r="100" spans="3:3" ht="15.6" customHeight="1" x14ac:dyDescent="0.25">
      <c r="C100" t="s">
        <v>243</v>
      </c>
    </row>
    <row r="101" spans="3:3" ht="15.6" customHeight="1" x14ac:dyDescent="0.25">
      <c r="C101" t="s">
        <v>244</v>
      </c>
    </row>
    <row r="102" spans="3:3" ht="15.6" customHeight="1" x14ac:dyDescent="0.25">
      <c r="C102" t="s">
        <v>244</v>
      </c>
    </row>
    <row r="103" spans="3:3" ht="15.6" customHeight="1" x14ac:dyDescent="0.25">
      <c r="C103" t="s">
        <v>244</v>
      </c>
    </row>
    <row r="104" spans="3:3" ht="15.6" customHeight="1" x14ac:dyDescent="0.25">
      <c r="C104" t="s">
        <v>244</v>
      </c>
    </row>
    <row r="105" spans="3:3" ht="15.6" customHeight="1" x14ac:dyDescent="0.25">
      <c r="C105" t="s">
        <v>245</v>
      </c>
    </row>
    <row r="106" spans="3:3" x14ac:dyDescent="0.25">
      <c r="C106" t="s">
        <v>245</v>
      </c>
    </row>
    <row r="107" spans="3:3" x14ac:dyDescent="0.25">
      <c r="C107" t="s">
        <v>245</v>
      </c>
    </row>
    <row r="108" spans="3:3" x14ac:dyDescent="0.25">
      <c r="C108" t="s">
        <v>245</v>
      </c>
    </row>
    <row r="109" spans="3:3" x14ac:dyDescent="0.25">
      <c r="C109" t="s">
        <v>245</v>
      </c>
    </row>
    <row r="110" spans="3:3" x14ac:dyDescent="0.25">
      <c r="C110" t="s">
        <v>246</v>
      </c>
    </row>
    <row r="111" spans="3:3" x14ac:dyDescent="0.25">
      <c r="C111" t="s">
        <v>247</v>
      </c>
    </row>
    <row r="112" spans="3:3" x14ac:dyDescent="0.25">
      <c r="C112" t="s">
        <v>247</v>
      </c>
    </row>
    <row r="113" spans="3:3" x14ac:dyDescent="0.25">
      <c r="C113" t="s">
        <v>248</v>
      </c>
    </row>
    <row r="114" spans="3:3" x14ac:dyDescent="0.25">
      <c r="C114" t="s">
        <v>248</v>
      </c>
    </row>
    <row r="115" spans="3:3" x14ac:dyDescent="0.25">
      <c r="C115" t="s">
        <v>248</v>
      </c>
    </row>
    <row r="116" spans="3:3" x14ac:dyDescent="0.25">
      <c r="C116" t="s">
        <v>249</v>
      </c>
    </row>
    <row r="117" spans="3:3" x14ac:dyDescent="0.25">
      <c r="C117" t="s">
        <v>249</v>
      </c>
    </row>
    <row r="118" spans="3:3" x14ac:dyDescent="0.25">
      <c r="C118" t="s">
        <v>249</v>
      </c>
    </row>
    <row r="119" spans="3:3" x14ac:dyDescent="0.25">
      <c r="C119" t="s">
        <v>250</v>
      </c>
    </row>
    <row r="120" spans="3:3" x14ac:dyDescent="0.25">
      <c r="C120" t="s">
        <v>252</v>
      </c>
    </row>
    <row r="121" spans="3:3" x14ac:dyDescent="0.25">
      <c r="C121" t="s">
        <v>252</v>
      </c>
    </row>
    <row r="122" spans="3:3" x14ac:dyDescent="0.25">
      <c r="C122" t="s">
        <v>253</v>
      </c>
    </row>
    <row r="123" spans="3:3" x14ac:dyDescent="0.25">
      <c r="C123" t="s">
        <v>256</v>
      </c>
    </row>
    <row r="124" spans="3:3" x14ac:dyDescent="0.25">
      <c r="C124" t="s">
        <v>256</v>
      </c>
    </row>
    <row r="125" spans="3:3" x14ac:dyDescent="0.25">
      <c r="C125" t="s">
        <v>256</v>
      </c>
    </row>
    <row r="126" spans="3:3" x14ac:dyDescent="0.25">
      <c r="C126" t="s">
        <v>256</v>
      </c>
    </row>
    <row r="127" spans="3:3" x14ac:dyDescent="0.25">
      <c r="C127" t="s">
        <v>256</v>
      </c>
    </row>
    <row r="128" spans="3:3" x14ac:dyDescent="0.25">
      <c r="C128" t="s">
        <v>257</v>
      </c>
    </row>
    <row r="129" spans="3:3" x14ac:dyDescent="0.25">
      <c r="C129" t="s">
        <v>257</v>
      </c>
    </row>
    <row r="130" spans="3:3" x14ac:dyDescent="0.25">
      <c r="C130" t="s">
        <v>257</v>
      </c>
    </row>
    <row r="131" spans="3:3" x14ac:dyDescent="0.25">
      <c r="C131" t="s">
        <v>258</v>
      </c>
    </row>
    <row r="132" spans="3:3" x14ac:dyDescent="0.25">
      <c r="C132" t="s">
        <v>258</v>
      </c>
    </row>
    <row r="133" spans="3:3" x14ac:dyDescent="0.25">
      <c r="C133" t="s">
        <v>258</v>
      </c>
    </row>
    <row r="134" spans="3:3" x14ac:dyDescent="0.25">
      <c r="C134" t="s">
        <v>259</v>
      </c>
    </row>
    <row r="135" spans="3:3" x14ac:dyDescent="0.25">
      <c r="C135" t="s">
        <v>259</v>
      </c>
    </row>
    <row r="136" spans="3:3" x14ac:dyDescent="0.25">
      <c r="C136" t="s">
        <v>259</v>
      </c>
    </row>
    <row r="137" spans="3:3" x14ac:dyDescent="0.25">
      <c r="C137" t="s">
        <v>259</v>
      </c>
    </row>
    <row r="138" spans="3:3" x14ac:dyDescent="0.25">
      <c r="C138" t="s">
        <v>259</v>
      </c>
    </row>
    <row r="139" spans="3:3" x14ac:dyDescent="0.25">
      <c r="C139" t="s">
        <v>259</v>
      </c>
    </row>
    <row r="140" spans="3:3" x14ac:dyDescent="0.25">
      <c r="C140" t="s">
        <v>259</v>
      </c>
    </row>
    <row r="141" spans="3:3" x14ac:dyDescent="0.25">
      <c r="C141" t="s">
        <v>260</v>
      </c>
    </row>
    <row r="142" spans="3:3" x14ac:dyDescent="0.25">
      <c r="C142" t="s">
        <v>260</v>
      </c>
    </row>
    <row r="143" spans="3:3" x14ac:dyDescent="0.25">
      <c r="C143" t="s">
        <v>260</v>
      </c>
    </row>
    <row r="144" spans="3:3" x14ac:dyDescent="0.25">
      <c r="C144" t="s">
        <v>260</v>
      </c>
    </row>
    <row r="145" spans="3:3" x14ac:dyDescent="0.25">
      <c r="C145" t="s">
        <v>261</v>
      </c>
    </row>
    <row r="146" spans="3:3" x14ac:dyDescent="0.25">
      <c r="C146" t="s">
        <v>261</v>
      </c>
    </row>
    <row r="147" spans="3:3" x14ac:dyDescent="0.25">
      <c r="C147" t="s">
        <v>261</v>
      </c>
    </row>
    <row r="148" spans="3:3" x14ac:dyDescent="0.25">
      <c r="C148" t="s">
        <v>158</v>
      </c>
    </row>
    <row r="149" spans="3:3" x14ac:dyDescent="0.25">
      <c r="C149" t="s">
        <v>158</v>
      </c>
    </row>
    <row r="150" spans="3:3" x14ac:dyDescent="0.25">
      <c r="C150" t="s">
        <v>158</v>
      </c>
    </row>
    <row r="151" spans="3:3" x14ac:dyDescent="0.25">
      <c r="C151" t="s">
        <v>262</v>
      </c>
    </row>
    <row r="152" spans="3:3" x14ac:dyDescent="0.25">
      <c r="C152" t="s">
        <v>262</v>
      </c>
    </row>
    <row r="153" spans="3:3" x14ac:dyDescent="0.25">
      <c r="C153" t="s">
        <v>263</v>
      </c>
    </row>
    <row r="154" spans="3:3" x14ac:dyDescent="0.25">
      <c r="C154" t="s">
        <v>263</v>
      </c>
    </row>
    <row r="155" spans="3:3" x14ac:dyDescent="0.25">
      <c r="C155" t="s">
        <v>263</v>
      </c>
    </row>
    <row r="156" spans="3:3" x14ac:dyDescent="0.25">
      <c r="C156" t="s">
        <v>263</v>
      </c>
    </row>
    <row r="157" spans="3:3" x14ac:dyDescent="0.25">
      <c r="C157" t="s">
        <v>263</v>
      </c>
    </row>
    <row r="158" spans="3:3" x14ac:dyDescent="0.25">
      <c r="C158" t="s">
        <v>264</v>
      </c>
    </row>
    <row r="159" spans="3:3" x14ac:dyDescent="0.25">
      <c r="C159" t="s">
        <v>264</v>
      </c>
    </row>
    <row r="160" spans="3:3" x14ac:dyDescent="0.25">
      <c r="C160" t="s">
        <v>264</v>
      </c>
    </row>
    <row r="161" spans="3:3" x14ac:dyDescent="0.25">
      <c r="C161" t="s">
        <v>264</v>
      </c>
    </row>
    <row r="162" spans="3:3" x14ac:dyDescent="0.25">
      <c r="C162" t="s">
        <v>264</v>
      </c>
    </row>
    <row r="163" spans="3:3" x14ac:dyDescent="0.25">
      <c r="C163" t="s">
        <v>265</v>
      </c>
    </row>
    <row r="164" spans="3:3" x14ac:dyDescent="0.25">
      <c r="C164" t="s">
        <v>265</v>
      </c>
    </row>
    <row r="165" spans="3:3" x14ac:dyDescent="0.25">
      <c r="C165" t="s">
        <v>265</v>
      </c>
    </row>
    <row r="166" spans="3:3" x14ac:dyDescent="0.25">
      <c r="C166" t="s">
        <v>265</v>
      </c>
    </row>
    <row r="167" spans="3:3" x14ac:dyDescent="0.25">
      <c r="C167" t="s">
        <v>265</v>
      </c>
    </row>
    <row r="168" spans="3:3" x14ac:dyDescent="0.25">
      <c r="C168" t="s">
        <v>265</v>
      </c>
    </row>
    <row r="169" spans="3:3" x14ac:dyDescent="0.25">
      <c r="C169" t="s">
        <v>265</v>
      </c>
    </row>
    <row r="170" spans="3:3" x14ac:dyDescent="0.25">
      <c r="C170" t="s">
        <v>265</v>
      </c>
    </row>
    <row r="171" spans="3:3" x14ac:dyDescent="0.25">
      <c r="C171" t="s">
        <v>265</v>
      </c>
    </row>
    <row r="172" spans="3:3" x14ac:dyDescent="0.25">
      <c r="C172" t="s">
        <v>266</v>
      </c>
    </row>
    <row r="173" spans="3:3" x14ac:dyDescent="0.25">
      <c r="C173" t="s">
        <v>266</v>
      </c>
    </row>
    <row r="174" spans="3:3" x14ac:dyDescent="0.25">
      <c r="C174" t="s">
        <v>267</v>
      </c>
    </row>
    <row r="175" spans="3:3" x14ac:dyDescent="0.25">
      <c r="C175" t="s">
        <v>267</v>
      </c>
    </row>
    <row r="176" spans="3:3" x14ac:dyDescent="0.25">
      <c r="C176" t="s">
        <v>268</v>
      </c>
    </row>
    <row r="177" spans="3:3" x14ac:dyDescent="0.25">
      <c r="C177" t="s">
        <v>268</v>
      </c>
    </row>
    <row r="178" spans="3:3" x14ac:dyDescent="0.25">
      <c r="C178" t="s">
        <v>268</v>
      </c>
    </row>
    <row r="179" spans="3:3" x14ac:dyDescent="0.25">
      <c r="C179" t="s">
        <v>268</v>
      </c>
    </row>
    <row r="180" spans="3:3" x14ac:dyDescent="0.25">
      <c r="C180" t="s">
        <v>269</v>
      </c>
    </row>
    <row r="181" spans="3:3" x14ac:dyDescent="0.25">
      <c r="C181" t="s">
        <v>269</v>
      </c>
    </row>
    <row r="182" spans="3:3" x14ac:dyDescent="0.25">
      <c r="C182" t="s">
        <v>269</v>
      </c>
    </row>
    <row r="183" spans="3:3" x14ac:dyDescent="0.25">
      <c r="C183" t="s">
        <v>269</v>
      </c>
    </row>
    <row r="184" spans="3:3" x14ac:dyDescent="0.25">
      <c r="C184" t="s">
        <v>270</v>
      </c>
    </row>
    <row r="185" spans="3:3" x14ac:dyDescent="0.25">
      <c r="C185" t="s">
        <v>270</v>
      </c>
    </row>
    <row r="186" spans="3:3" x14ac:dyDescent="0.25">
      <c r="C186" t="s">
        <v>270</v>
      </c>
    </row>
    <row r="187" spans="3:3" x14ac:dyDescent="0.25">
      <c r="C187" t="s">
        <v>271</v>
      </c>
    </row>
    <row r="188" spans="3:3" x14ac:dyDescent="0.25">
      <c r="C188" t="s">
        <v>272</v>
      </c>
    </row>
    <row r="189" spans="3:3" x14ac:dyDescent="0.25">
      <c r="C189" t="s">
        <v>273</v>
      </c>
    </row>
    <row r="190" spans="3:3" x14ac:dyDescent="0.25">
      <c r="C190" t="s">
        <v>273</v>
      </c>
    </row>
    <row r="191" spans="3:3" x14ac:dyDescent="0.25">
      <c r="C191" t="s">
        <v>274</v>
      </c>
    </row>
    <row r="192" spans="3:3" x14ac:dyDescent="0.25">
      <c r="C192" t="s">
        <v>274</v>
      </c>
    </row>
    <row r="193" spans="3:3" x14ac:dyDescent="0.25">
      <c r="C193" t="s">
        <v>274</v>
      </c>
    </row>
    <row r="194" spans="3:3" x14ac:dyDescent="0.25">
      <c r="C194" t="s">
        <v>275</v>
      </c>
    </row>
    <row r="195" spans="3:3" x14ac:dyDescent="0.25">
      <c r="C195" t="s">
        <v>277</v>
      </c>
    </row>
    <row r="196" spans="3:3" x14ac:dyDescent="0.25">
      <c r="C196" t="s">
        <v>277</v>
      </c>
    </row>
    <row r="197" spans="3:3" x14ac:dyDescent="0.25">
      <c r="C197" t="s">
        <v>278</v>
      </c>
    </row>
    <row r="198" spans="3:3" x14ac:dyDescent="0.25">
      <c r="C198" t="s">
        <v>278</v>
      </c>
    </row>
    <row r="199" spans="3:3" x14ac:dyDescent="0.25">
      <c r="C199" t="s">
        <v>278</v>
      </c>
    </row>
    <row r="200" spans="3:3" x14ac:dyDescent="0.25">
      <c r="C200" t="s">
        <v>167</v>
      </c>
    </row>
    <row r="201" spans="3:3" x14ac:dyDescent="0.25">
      <c r="C201" t="s">
        <v>169</v>
      </c>
    </row>
    <row r="202" spans="3:3" x14ac:dyDescent="0.25">
      <c r="C202" t="s">
        <v>169</v>
      </c>
    </row>
    <row r="203" spans="3:3" x14ac:dyDescent="0.25">
      <c r="C203" t="s">
        <v>169</v>
      </c>
    </row>
    <row r="204" spans="3:3" x14ac:dyDescent="0.25">
      <c r="C204" t="s">
        <v>169</v>
      </c>
    </row>
    <row r="205" spans="3:3" x14ac:dyDescent="0.25">
      <c r="C205" t="s">
        <v>169</v>
      </c>
    </row>
    <row r="206" spans="3:3" x14ac:dyDescent="0.25">
      <c r="C206" t="s">
        <v>169</v>
      </c>
    </row>
    <row r="207" spans="3:3" x14ac:dyDescent="0.25">
      <c r="C207" t="s">
        <v>169</v>
      </c>
    </row>
    <row r="208" spans="3:3" x14ac:dyDescent="0.25">
      <c r="C208" t="s">
        <v>169</v>
      </c>
    </row>
    <row r="209" spans="3:3" x14ac:dyDescent="0.25">
      <c r="C209" t="s">
        <v>170</v>
      </c>
    </row>
    <row r="210" spans="3:3" x14ac:dyDescent="0.25">
      <c r="C210" t="s">
        <v>170</v>
      </c>
    </row>
    <row r="211" spans="3:3" x14ac:dyDescent="0.25">
      <c r="C211" t="s">
        <v>171</v>
      </c>
    </row>
    <row r="212" spans="3:3" x14ac:dyDescent="0.25">
      <c r="C212" t="s">
        <v>172</v>
      </c>
    </row>
    <row r="213" spans="3:3" x14ac:dyDescent="0.25">
      <c r="C213" t="s">
        <v>172</v>
      </c>
    </row>
    <row r="214" spans="3:3" x14ac:dyDescent="0.25">
      <c r="C214" t="s">
        <v>172</v>
      </c>
    </row>
    <row r="215" spans="3:3" x14ac:dyDescent="0.25">
      <c r="C215" t="s">
        <v>173</v>
      </c>
    </row>
    <row r="216" spans="3:3" x14ac:dyDescent="0.25">
      <c r="C216" t="s">
        <v>174</v>
      </c>
    </row>
    <row r="217" spans="3:3" x14ac:dyDescent="0.25">
      <c r="C217" t="s">
        <v>175</v>
      </c>
    </row>
    <row r="218" spans="3:3" x14ac:dyDescent="0.25">
      <c r="C218" t="s">
        <v>176</v>
      </c>
    </row>
    <row r="219" spans="3:3" x14ac:dyDescent="0.25">
      <c r="C219" t="s">
        <v>176</v>
      </c>
    </row>
    <row r="220" spans="3:3" x14ac:dyDescent="0.25">
      <c r="C220" t="s">
        <v>176</v>
      </c>
    </row>
    <row r="221" spans="3:3" x14ac:dyDescent="0.25">
      <c r="C221" t="s">
        <v>177</v>
      </c>
    </row>
    <row r="222" spans="3:3" x14ac:dyDescent="0.25">
      <c r="C222" t="s">
        <v>177</v>
      </c>
    </row>
    <row r="223" spans="3:3" x14ac:dyDescent="0.25">
      <c r="C223" t="s">
        <v>178</v>
      </c>
    </row>
    <row r="224" spans="3:3" x14ac:dyDescent="0.25">
      <c r="C224" t="s">
        <v>178</v>
      </c>
    </row>
    <row r="225" spans="3:3" x14ac:dyDescent="0.25">
      <c r="C225" t="s">
        <v>178</v>
      </c>
    </row>
    <row r="226" spans="3:3" x14ac:dyDescent="0.25">
      <c r="C226" t="s">
        <v>179</v>
      </c>
    </row>
    <row r="227" spans="3:3" x14ac:dyDescent="0.25">
      <c r="C227" t="s">
        <v>179</v>
      </c>
    </row>
    <row r="228" spans="3:3" x14ac:dyDescent="0.25">
      <c r="C228" t="s">
        <v>179</v>
      </c>
    </row>
    <row r="229" spans="3:3" x14ac:dyDescent="0.25">
      <c r="C229" t="s">
        <v>179</v>
      </c>
    </row>
    <row r="230" spans="3:3" x14ac:dyDescent="0.25">
      <c r="C230" t="s">
        <v>179</v>
      </c>
    </row>
    <row r="231" spans="3:3" x14ac:dyDescent="0.25">
      <c r="C231" t="s">
        <v>179</v>
      </c>
    </row>
    <row r="232" spans="3:3" x14ac:dyDescent="0.25">
      <c r="C232" t="s">
        <v>179</v>
      </c>
    </row>
    <row r="233" spans="3:3" x14ac:dyDescent="0.25">
      <c r="C233" t="s">
        <v>179</v>
      </c>
    </row>
    <row r="234" spans="3:3" x14ac:dyDescent="0.25">
      <c r="C234" t="s">
        <v>180</v>
      </c>
    </row>
    <row r="235" spans="3:3" x14ac:dyDescent="0.25">
      <c r="C235" t="s">
        <v>181</v>
      </c>
    </row>
    <row r="236" spans="3:3" x14ac:dyDescent="0.25">
      <c r="C236" t="s">
        <v>181</v>
      </c>
    </row>
    <row r="237" spans="3:3" x14ac:dyDescent="0.25">
      <c r="C237" t="s">
        <v>182</v>
      </c>
    </row>
    <row r="238" spans="3:3" x14ac:dyDescent="0.25">
      <c r="C238" t="s">
        <v>182</v>
      </c>
    </row>
    <row r="239" spans="3:3" x14ac:dyDescent="0.25">
      <c r="C239" t="s">
        <v>183</v>
      </c>
    </row>
    <row r="240" spans="3:3" x14ac:dyDescent="0.25">
      <c r="C240" t="s">
        <v>183</v>
      </c>
    </row>
    <row r="241" spans="3:3" x14ac:dyDescent="0.25">
      <c r="C241" t="s">
        <v>185</v>
      </c>
    </row>
    <row r="242" spans="3:3" x14ac:dyDescent="0.25">
      <c r="C242" t="s">
        <v>186</v>
      </c>
    </row>
    <row r="243" spans="3:3" x14ac:dyDescent="0.25">
      <c r="C243" t="s">
        <v>186</v>
      </c>
    </row>
    <row r="244" spans="3:3" x14ac:dyDescent="0.25">
      <c r="C244" t="s">
        <v>187</v>
      </c>
    </row>
    <row r="245" spans="3:3" x14ac:dyDescent="0.25">
      <c r="C245" t="s">
        <v>187</v>
      </c>
    </row>
    <row r="246" spans="3:3" x14ac:dyDescent="0.25">
      <c r="C246" t="s">
        <v>188</v>
      </c>
    </row>
    <row r="247" spans="3:3" x14ac:dyDescent="0.25">
      <c r="C247" t="s">
        <v>188</v>
      </c>
    </row>
    <row r="248" spans="3:3" x14ac:dyDescent="0.25">
      <c r="C248" t="s">
        <v>188</v>
      </c>
    </row>
    <row r="249" spans="3:3" x14ac:dyDescent="0.25">
      <c r="C249" t="s">
        <v>188</v>
      </c>
    </row>
    <row r="250" spans="3:3" x14ac:dyDescent="0.25">
      <c r="C250" t="s">
        <v>188</v>
      </c>
    </row>
    <row r="251" spans="3:3" x14ac:dyDescent="0.25">
      <c r="C251" t="s">
        <v>188</v>
      </c>
    </row>
    <row r="252" spans="3:3" x14ac:dyDescent="0.25">
      <c r="C252" t="s">
        <v>189</v>
      </c>
    </row>
    <row r="253" spans="3:3" x14ac:dyDescent="0.25">
      <c r="C253" t="s">
        <v>189</v>
      </c>
    </row>
    <row r="254" spans="3:3" x14ac:dyDescent="0.25">
      <c r="C254" t="s">
        <v>189</v>
      </c>
    </row>
    <row r="255" spans="3:3" x14ac:dyDescent="0.25">
      <c r="C255" t="s">
        <v>190</v>
      </c>
    </row>
    <row r="256" spans="3:3" x14ac:dyDescent="0.25">
      <c r="C256" t="s">
        <v>190</v>
      </c>
    </row>
    <row r="257" spans="3:3" x14ac:dyDescent="0.25">
      <c r="C257" t="s">
        <v>191</v>
      </c>
    </row>
    <row r="258" spans="3:3" x14ac:dyDescent="0.25">
      <c r="C258" t="s">
        <v>191</v>
      </c>
    </row>
    <row r="259" spans="3:3" x14ac:dyDescent="0.25">
      <c r="C259" t="s">
        <v>192</v>
      </c>
    </row>
    <row r="260" spans="3:3" x14ac:dyDescent="0.25">
      <c r="C260" t="s">
        <v>193</v>
      </c>
    </row>
    <row r="261" spans="3:3" x14ac:dyDescent="0.25">
      <c r="C261" t="s">
        <v>193</v>
      </c>
    </row>
    <row r="262" spans="3:3" x14ac:dyDescent="0.25">
      <c r="C262" t="s">
        <v>193</v>
      </c>
    </row>
    <row r="263" spans="3:3" x14ac:dyDescent="0.25">
      <c r="C263" t="s">
        <v>194</v>
      </c>
    </row>
    <row r="264" spans="3:3" x14ac:dyDescent="0.25">
      <c r="C264" t="s">
        <v>194</v>
      </c>
    </row>
    <row r="265" spans="3:3" x14ac:dyDescent="0.25">
      <c r="C265" t="s">
        <v>194</v>
      </c>
    </row>
    <row r="266" spans="3:3" x14ac:dyDescent="0.25">
      <c r="C266" t="s">
        <v>195</v>
      </c>
    </row>
    <row r="267" spans="3:3" x14ac:dyDescent="0.25">
      <c r="C267" t="s">
        <v>196</v>
      </c>
    </row>
    <row r="268" spans="3:3" x14ac:dyDescent="0.25">
      <c r="C268" t="s">
        <v>196</v>
      </c>
    </row>
    <row r="269" spans="3:3" x14ac:dyDescent="0.25">
      <c r="C269" t="s">
        <v>196</v>
      </c>
    </row>
    <row r="270" spans="3:3" x14ac:dyDescent="0.25">
      <c r="C270" t="s">
        <v>197</v>
      </c>
    </row>
    <row r="271" spans="3:3" x14ac:dyDescent="0.25">
      <c r="C271" t="s">
        <v>197</v>
      </c>
    </row>
    <row r="272" spans="3:3" x14ac:dyDescent="0.25">
      <c r="C272" t="s">
        <v>199</v>
      </c>
    </row>
    <row r="273" spans="3:3" x14ac:dyDescent="0.25">
      <c r="C273" t="s">
        <v>200</v>
      </c>
    </row>
    <row r="274" spans="3:3" x14ac:dyDescent="0.25">
      <c r="C274" t="s">
        <v>200</v>
      </c>
    </row>
    <row r="275" spans="3:3" x14ac:dyDescent="0.25">
      <c r="C275" t="s">
        <v>201</v>
      </c>
    </row>
    <row r="276" spans="3:3" x14ac:dyDescent="0.25">
      <c r="C276" t="s">
        <v>201</v>
      </c>
    </row>
    <row r="277" spans="3:3" x14ac:dyDescent="0.25">
      <c r="C277" t="s">
        <v>202</v>
      </c>
    </row>
    <row r="278" spans="3:3" x14ac:dyDescent="0.25">
      <c r="C278" t="s">
        <v>202</v>
      </c>
    </row>
    <row r="279" spans="3:3" x14ac:dyDescent="0.25">
      <c r="C279" t="s">
        <v>203</v>
      </c>
    </row>
    <row r="280" spans="3:3" x14ac:dyDescent="0.25">
      <c r="C280" t="s">
        <v>203</v>
      </c>
    </row>
    <row r="281" spans="3:3" x14ac:dyDescent="0.25">
      <c r="C281" t="s">
        <v>204</v>
      </c>
    </row>
    <row r="282" spans="3:3" x14ac:dyDescent="0.25">
      <c r="C282" t="s">
        <v>204</v>
      </c>
    </row>
    <row r="283" spans="3:3" x14ac:dyDescent="0.25">
      <c r="C283" t="s">
        <v>205</v>
      </c>
    </row>
    <row r="284" spans="3:3" x14ac:dyDescent="0.25">
      <c r="C284" t="s">
        <v>205</v>
      </c>
    </row>
    <row r="285" spans="3:3" x14ac:dyDescent="0.25">
      <c r="C285" t="s">
        <v>162</v>
      </c>
    </row>
    <row r="286" spans="3:3" x14ac:dyDescent="0.25">
      <c r="C286" t="s">
        <v>162</v>
      </c>
    </row>
    <row r="287" spans="3:3" x14ac:dyDescent="0.25">
      <c r="C287" t="s">
        <v>162</v>
      </c>
    </row>
    <row r="288" spans="3:3" x14ac:dyDescent="0.25">
      <c r="C288" t="s">
        <v>162</v>
      </c>
    </row>
    <row r="289" spans="3:3" x14ac:dyDescent="0.25">
      <c r="C289" t="s">
        <v>162</v>
      </c>
    </row>
    <row r="290" spans="3:3" x14ac:dyDescent="0.25">
      <c r="C290" t="s">
        <v>163</v>
      </c>
    </row>
    <row r="291" spans="3:3" x14ac:dyDescent="0.25">
      <c r="C291" t="s">
        <v>140</v>
      </c>
    </row>
    <row r="292" spans="3:3" x14ac:dyDescent="0.25">
      <c r="C292" t="s">
        <v>142</v>
      </c>
    </row>
    <row r="293" spans="3:3" x14ac:dyDescent="0.25">
      <c r="C293" t="s">
        <v>144</v>
      </c>
    </row>
    <row r="294" spans="3:3" x14ac:dyDescent="0.25">
      <c r="C294" t="s">
        <v>144</v>
      </c>
    </row>
    <row r="295" spans="3:3" x14ac:dyDescent="0.25">
      <c r="C295" t="s">
        <v>146</v>
      </c>
    </row>
    <row r="296" spans="3:3" x14ac:dyDescent="0.25">
      <c r="C296" t="s">
        <v>146</v>
      </c>
    </row>
    <row r="297" spans="3:3" x14ac:dyDescent="0.25">
      <c r="C297" t="s">
        <v>146</v>
      </c>
    </row>
    <row r="298" spans="3:3" x14ac:dyDescent="0.25">
      <c r="C298" t="s">
        <v>146</v>
      </c>
    </row>
    <row r="299" spans="3:3" x14ac:dyDescent="0.25">
      <c r="C299" t="s">
        <v>159</v>
      </c>
    </row>
    <row r="300" spans="3:3" x14ac:dyDescent="0.25">
      <c r="C300" t="s">
        <v>159</v>
      </c>
    </row>
    <row r="301" spans="3:3" x14ac:dyDescent="0.25">
      <c r="C301" t="s">
        <v>159</v>
      </c>
    </row>
    <row r="302" spans="3:3" x14ac:dyDescent="0.25">
      <c r="C302" t="s">
        <v>159</v>
      </c>
    </row>
    <row r="303" spans="3:3" x14ac:dyDescent="0.25">
      <c r="C303" t="s">
        <v>159</v>
      </c>
    </row>
    <row r="304" spans="3:3" x14ac:dyDescent="0.25">
      <c r="C304" t="s">
        <v>164</v>
      </c>
    </row>
    <row r="305" spans="3:3" x14ac:dyDescent="0.25">
      <c r="C305" t="s">
        <v>164</v>
      </c>
    </row>
    <row r="306" spans="3:3" x14ac:dyDescent="0.25">
      <c r="C306" t="s">
        <v>164</v>
      </c>
    </row>
    <row r="307" spans="3:3" x14ac:dyDescent="0.25">
      <c r="C307" t="s">
        <v>165</v>
      </c>
    </row>
    <row r="308" spans="3:3" x14ac:dyDescent="0.25">
      <c r="C308" t="s">
        <v>166</v>
      </c>
    </row>
  </sheetData>
  <autoFilter ref="C1:C294">
    <sortState ref="C2:C308">
      <sortCondition ref="C1:C294"/>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60"/>
  <sheetViews>
    <sheetView workbookViewId="0">
      <selection activeCell="D152" sqref="D152"/>
    </sheetView>
  </sheetViews>
  <sheetFormatPr defaultRowHeight="15" x14ac:dyDescent="0.25"/>
  <cols>
    <col min="2" max="2" width="18" customWidth="1"/>
    <col min="3" max="3" width="18.140625" customWidth="1"/>
    <col min="4" max="4" width="13.42578125" customWidth="1"/>
    <col min="5" max="5" width="18.85546875" style="110" customWidth="1"/>
  </cols>
  <sheetData>
    <row r="1" spans="2:5" ht="15.75" thickBot="1" x14ac:dyDescent="0.3">
      <c r="B1" s="108" t="s">
        <v>161</v>
      </c>
      <c r="C1" s="108" t="s">
        <v>279</v>
      </c>
      <c r="D1" s="108" t="s">
        <v>1235</v>
      </c>
      <c r="E1" s="109" t="s">
        <v>1236</v>
      </c>
    </row>
    <row r="2" spans="2:5" ht="15.75" x14ac:dyDescent="0.25">
      <c r="B2" s="4">
        <v>10.1</v>
      </c>
      <c r="C2" t="e">
        <f>VLOOKUP(B2,nist!C$2:C$284,1,0)</f>
        <v>#N/A</v>
      </c>
      <c r="D2" t="str">
        <f t="shared" ref="D2:D33" si="0">CONCATENATE("A.",B2)</f>
        <v>A.10.1</v>
      </c>
      <c r="E2" s="110" t="e">
        <f>VLOOKUP(D2,'Gap - Anexo'!$B$6:$H$727,7,0)</f>
        <v>#N/A</v>
      </c>
    </row>
    <row r="3" spans="2:5" ht="15.75" x14ac:dyDescent="0.25">
      <c r="B3" s="5" t="s">
        <v>206</v>
      </c>
      <c r="C3" t="str">
        <f>VLOOKUP(B3,nist!C$2:C$284,1,0)</f>
        <v>10.1.1</v>
      </c>
      <c r="D3" t="str">
        <f t="shared" si="0"/>
        <v>A.10.1.1</v>
      </c>
      <c r="E3" s="110">
        <f>VLOOKUP(D3,'Gap - Anexo'!$B$6:$H$727,7,0)</f>
        <v>0</v>
      </c>
    </row>
    <row r="4" spans="2:5" ht="15.75" x14ac:dyDescent="0.25">
      <c r="B4" s="5" t="s">
        <v>207</v>
      </c>
      <c r="C4" t="e">
        <f>VLOOKUP(B4,nist!C$2:C$284,1,0)</f>
        <v>#N/A</v>
      </c>
      <c r="D4" t="str">
        <f t="shared" si="0"/>
        <v>A.10.1.2</v>
      </c>
      <c r="E4" s="110">
        <f>VLOOKUP(D4,'Gap - Anexo'!$B$6:$H$727,7,0)</f>
        <v>0</v>
      </c>
    </row>
    <row r="5" spans="2:5" ht="15.75" x14ac:dyDescent="0.25">
      <c r="B5" s="6">
        <v>11.1</v>
      </c>
      <c r="C5" t="e">
        <f>VLOOKUP(B5,nist!C$2:C$284,1,0)</f>
        <v>#N/A</v>
      </c>
      <c r="D5" t="str">
        <f t="shared" si="0"/>
        <v>A.11.1</v>
      </c>
      <c r="E5" s="110" t="e">
        <f>VLOOKUP(D5,'Gap - Anexo'!$B$6:$H$727,7,0)</f>
        <v>#N/A</v>
      </c>
    </row>
    <row r="6" spans="2:5" ht="15.75" x14ac:dyDescent="0.25">
      <c r="B6" s="5" t="s">
        <v>208</v>
      </c>
      <c r="C6" t="str">
        <f>VLOOKUP(B6,nist!C$2:C$284,1,0)</f>
        <v>11.1.1</v>
      </c>
      <c r="D6" t="str">
        <f t="shared" si="0"/>
        <v>A.11.1.1</v>
      </c>
      <c r="E6" s="110">
        <f>VLOOKUP(D6,'Gap - Anexo'!$B$6:$H$727,7,0)</f>
        <v>0</v>
      </c>
    </row>
    <row r="7" spans="2:5" ht="15.75" x14ac:dyDescent="0.25">
      <c r="B7" s="5" t="s">
        <v>209</v>
      </c>
      <c r="C7" t="str">
        <f>VLOOKUP(B7,nist!C$2:C$284,1,0)</f>
        <v>11.1.2</v>
      </c>
      <c r="D7" t="str">
        <f t="shared" si="0"/>
        <v>A.11.1.2</v>
      </c>
      <c r="E7" s="110">
        <f>VLOOKUP(D7,'Gap - Anexo'!$B$6:$H$727,7,0)</f>
        <v>0</v>
      </c>
    </row>
    <row r="8" spans="2:5" ht="15.75" x14ac:dyDescent="0.25">
      <c r="B8" s="5" t="s">
        <v>210</v>
      </c>
      <c r="C8" t="str">
        <f>VLOOKUP(B8,nist!C$2:C$284,1,0)</f>
        <v>11.1.3</v>
      </c>
      <c r="D8" t="str">
        <f t="shared" si="0"/>
        <v>A.11.1.3</v>
      </c>
      <c r="E8" s="110">
        <f>VLOOKUP(D8,'Gap - Anexo'!$B$6:$H$727,7,0)</f>
        <v>0</v>
      </c>
    </row>
    <row r="9" spans="2:5" ht="15.75" x14ac:dyDescent="0.25">
      <c r="B9" s="5" t="s">
        <v>211</v>
      </c>
      <c r="C9" t="str">
        <f>VLOOKUP(B9,nist!C$2:C$284,1,0)</f>
        <v>11.1.4</v>
      </c>
      <c r="D9" t="str">
        <f t="shared" si="0"/>
        <v>A.11.1.4</v>
      </c>
      <c r="E9" s="110">
        <f>VLOOKUP(D9,'Gap - Anexo'!$B$6:$H$727,7,0)</f>
        <v>0</v>
      </c>
    </row>
    <row r="10" spans="2:5" ht="15.75" x14ac:dyDescent="0.25">
      <c r="B10" s="5" t="s">
        <v>212</v>
      </c>
      <c r="C10" t="str">
        <f>VLOOKUP(B10,nist!C$2:C$284,1,0)</f>
        <v>11.1.5</v>
      </c>
      <c r="D10" t="str">
        <f t="shared" si="0"/>
        <v>A.11.1.5</v>
      </c>
      <c r="E10" s="110">
        <f>VLOOKUP(D10,'Gap - Anexo'!$B$6:$H$727,7,0)</f>
        <v>0</v>
      </c>
    </row>
    <row r="11" spans="2:5" ht="15.75" x14ac:dyDescent="0.25">
      <c r="B11" s="5" t="s">
        <v>213</v>
      </c>
      <c r="C11" t="str">
        <f>VLOOKUP(B11,nist!C$2:C$284,1,0)</f>
        <v>11.1.6</v>
      </c>
      <c r="D11" t="str">
        <f t="shared" si="0"/>
        <v>A.11.1.6</v>
      </c>
      <c r="E11" s="110">
        <f>VLOOKUP(D11,'Gap - Anexo'!$B$6:$H$727,7,0)</f>
        <v>0</v>
      </c>
    </row>
    <row r="12" spans="2:5" ht="15.75" x14ac:dyDescent="0.25">
      <c r="B12" s="6">
        <v>11.2</v>
      </c>
      <c r="C12" t="e">
        <f>VLOOKUP(B12,nist!C$2:C$284,1,0)</f>
        <v>#N/A</v>
      </c>
      <c r="D12" t="str">
        <f t="shared" si="0"/>
        <v>A.11.2</v>
      </c>
      <c r="E12" s="110" t="e">
        <f>VLOOKUP(D12,'Gap - Anexo'!$B$6:$H$727,7,0)</f>
        <v>#N/A</v>
      </c>
    </row>
    <row r="13" spans="2:5" ht="15.75" x14ac:dyDescent="0.25">
      <c r="B13" s="5" t="s">
        <v>214</v>
      </c>
      <c r="C13" t="str">
        <f>VLOOKUP(B13,nist!C$2:C$284,1,0)</f>
        <v>11.2.1</v>
      </c>
      <c r="D13" t="str">
        <f t="shared" si="0"/>
        <v>A.11.2.1</v>
      </c>
      <c r="E13" s="110">
        <f>VLOOKUP(D13,'Gap - Anexo'!$B$6:$H$727,7,0)</f>
        <v>0</v>
      </c>
    </row>
    <row r="14" spans="2:5" ht="15.75" x14ac:dyDescent="0.25">
      <c r="B14" s="5" t="s">
        <v>215</v>
      </c>
      <c r="C14" t="str">
        <f>VLOOKUP(B14,nist!C$2:C$284,1,0)</f>
        <v>11.2.2</v>
      </c>
      <c r="D14" t="str">
        <f t="shared" si="0"/>
        <v>A.11.2.2</v>
      </c>
      <c r="E14" s="110">
        <f>VLOOKUP(D14,'Gap - Anexo'!$B$6:$H$727,7,0)</f>
        <v>0</v>
      </c>
    </row>
    <row r="15" spans="2:5" ht="15.75" x14ac:dyDescent="0.25">
      <c r="B15" s="5" t="s">
        <v>216</v>
      </c>
      <c r="C15" t="str">
        <f>VLOOKUP(B15,nist!C$2:C$284,1,0)</f>
        <v>11.2.3</v>
      </c>
      <c r="D15" t="str">
        <f t="shared" si="0"/>
        <v>A.11.2.3</v>
      </c>
      <c r="E15" s="110">
        <f>VLOOKUP(D15,'Gap - Anexo'!$B$6:$H$727,7,0)</f>
        <v>0</v>
      </c>
    </row>
    <row r="16" spans="2:5" ht="15.75" x14ac:dyDescent="0.25">
      <c r="B16" s="5" t="s">
        <v>217</v>
      </c>
      <c r="C16" t="str">
        <f>VLOOKUP(B16,nist!C$2:C$284,1,0)</f>
        <v>11.2.4</v>
      </c>
      <c r="D16" t="str">
        <f t="shared" si="0"/>
        <v>A.11.2.4</v>
      </c>
      <c r="E16" s="110">
        <f>VLOOKUP(D16,'Gap - Anexo'!$B$6:$H$727,7,0)</f>
        <v>0</v>
      </c>
    </row>
    <row r="17" spans="2:5" ht="15.75" x14ac:dyDescent="0.25">
      <c r="B17" s="5" t="s">
        <v>218</v>
      </c>
      <c r="C17" t="str">
        <f>VLOOKUP(B17,nist!C$2:C$284,1,0)</f>
        <v>11.2.5</v>
      </c>
      <c r="D17" t="str">
        <f t="shared" si="0"/>
        <v>A.11.2.5</v>
      </c>
      <c r="E17" s="110">
        <f>VLOOKUP(D17,'Gap - Anexo'!$B$6:$H$727,7,0)</f>
        <v>0</v>
      </c>
    </row>
    <row r="18" spans="2:5" ht="15.75" x14ac:dyDescent="0.25">
      <c r="B18" s="5" t="s">
        <v>219</v>
      </c>
      <c r="C18" t="str">
        <f>VLOOKUP(B18,nist!C$2:C$284,1,0)</f>
        <v>11.2.6</v>
      </c>
      <c r="D18" t="str">
        <f t="shared" si="0"/>
        <v>A.11.2.6</v>
      </c>
      <c r="E18" s="110">
        <f>VLOOKUP(D18,'Gap - Anexo'!$B$6:$H$727,7,0)</f>
        <v>0</v>
      </c>
    </row>
    <row r="19" spans="2:5" ht="15.75" x14ac:dyDescent="0.25">
      <c r="B19" s="5" t="s">
        <v>151</v>
      </c>
      <c r="C19" t="str">
        <f>VLOOKUP(B19,nist!C$2:C$284,1,0)</f>
        <v>11.2.7</v>
      </c>
      <c r="D19" t="str">
        <f t="shared" si="0"/>
        <v>A.11.2.7</v>
      </c>
      <c r="E19" s="110">
        <f>VLOOKUP(D19,'Gap - Anexo'!$B$6:$H$727,7,0)</f>
        <v>0</v>
      </c>
    </row>
    <row r="20" spans="2:5" ht="15.75" x14ac:dyDescent="0.25">
      <c r="B20" s="5" t="s">
        <v>220</v>
      </c>
      <c r="C20" t="str">
        <f>VLOOKUP(B20,nist!C$2:C$284,1,0)</f>
        <v>11.2.8</v>
      </c>
      <c r="D20" t="str">
        <f t="shared" si="0"/>
        <v>A.11.2.8</v>
      </c>
      <c r="E20" s="110">
        <f>VLOOKUP(D20,'Gap - Anexo'!$B$6:$H$727,7,0)</f>
        <v>0</v>
      </c>
    </row>
    <row r="21" spans="2:5" ht="15.75" x14ac:dyDescent="0.25">
      <c r="B21" s="5" t="s">
        <v>221</v>
      </c>
      <c r="C21" t="str">
        <f>VLOOKUP(B21,nist!C$2:C$284,1,0)</f>
        <v>11.2.9</v>
      </c>
      <c r="D21" t="str">
        <f t="shared" si="0"/>
        <v>A.11.2.9</v>
      </c>
      <c r="E21" s="110">
        <f>VLOOKUP(D21,'Gap - Anexo'!$B$6:$H$727,7,0)</f>
        <v>0</v>
      </c>
    </row>
    <row r="22" spans="2:5" ht="15.75" x14ac:dyDescent="0.25">
      <c r="B22" s="6">
        <v>12.1</v>
      </c>
      <c r="C22" t="e">
        <f>VLOOKUP(B22,nist!C$2:C$284,1,0)</f>
        <v>#N/A</v>
      </c>
      <c r="D22" t="str">
        <f t="shared" si="0"/>
        <v>A.12.1</v>
      </c>
      <c r="E22" s="110" t="e">
        <f>VLOOKUP(D22,'Gap - Anexo'!$B$6:$H$727,7,0)</f>
        <v>#N/A</v>
      </c>
    </row>
    <row r="23" spans="2:5" ht="15.75" x14ac:dyDescent="0.25">
      <c r="B23" s="5" t="s">
        <v>222</v>
      </c>
      <c r="C23" t="str">
        <f>VLOOKUP(B23,nist!C$2:C$284,1,0)</f>
        <v>12.1.1</v>
      </c>
      <c r="D23" t="str">
        <f t="shared" si="0"/>
        <v>A.12.1.1</v>
      </c>
      <c r="E23" s="110">
        <f>VLOOKUP(D23,'Gap - Anexo'!$B$6:$H$727,7,0)</f>
        <v>0</v>
      </c>
    </row>
    <row r="24" spans="2:5" ht="15.75" x14ac:dyDescent="0.25">
      <c r="B24" s="5" t="s">
        <v>223</v>
      </c>
      <c r="C24" t="str">
        <f>VLOOKUP(B24,nist!C$2:C$284,1,0)</f>
        <v>12.1.2</v>
      </c>
      <c r="D24" t="str">
        <f t="shared" si="0"/>
        <v>A.12.1.2</v>
      </c>
      <c r="E24" s="110">
        <f>VLOOKUP(D24,'Gap - Anexo'!$B$6:$H$727,7,0)</f>
        <v>0</v>
      </c>
    </row>
    <row r="25" spans="2:5" ht="15.75" x14ac:dyDescent="0.25">
      <c r="B25" s="5" t="s">
        <v>224</v>
      </c>
      <c r="C25" t="str">
        <f>VLOOKUP(B25,nist!C$2:C$284,1,0)</f>
        <v>12.1.3</v>
      </c>
      <c r="D25" t="str">
        <f t="shared" si="0"/>
        <v>A.12.1.3</v>
      </c>
      <c r="E25" s="110">
        <f>VLOOKUP(D25,'Gap - Anexo'!$B$6:$H$727,7,0)</f>
        <v>0</v>
      </c>
    </row>
    <row r="26" spans="2:5" ht="15.75" x14ac:dyDescent="0.25">
      <c r="B26" s="5" t="s">
        <v>225</v>
      </c>
      <c r="C26" t="str">
        <f>VLOOKUP(B26,nist!C$2:C$284,1,0)</f>
        <v>12.1.4</v>
      </c>
      <c r="D26" t="str">
        <f t="shared" si="0"/>
        <v>A.12.1.4</v>
      </c>
      <c r="E26" s="110">
        <f>VLOOKUP(D26,'Gap - Anexo'!$B$6:$H$727,7,0)</f>
        <v>0</v>
      </c>
    </row>
    <row r="27" spans="2:5" ht="15.75" x14ac:dyDescent="0.25">
      <c r="B27" s="6">
        <v>12.2</v>
      </c>
      <c r="C27" t="e">
        <f>VLOOKUP(B27,nist!C$2:C$284,1,0)</f>
        <v>#N/A</v>
      </c>
      <c r="D27" t="str">
        <f t="shared" si="0"/>
        <v>A.12.2</v>
      </c>
      <c r="E27" s="110" t="e">
        <f>VLOOKUP(D27,'Gap - Anexo'!$B$6:$H$727,7,0)</f>
        <v>#N/A</v>
      </c>
    </row>
    <row r="28" spans="2:5" ht="15.75" x14ac:dyDescent="0.25">
      <c r="B28" s="5" t="s">
        <v>226</v>
      </c>
      <c r="C28" t="str">
        <f>VLOOKUP(B28,nist!C$2:C$284,1,0)</f>
        <v>12.2.1</v>
      </c>
      <c r="D28" t="str">
        <f t="shared" si="0"/>
        <v>A.12.2.1</v>
      </c>
      <c r="E28" s="110">
        <f>VLOOKUP(D28,'Gap - Anexo'!$B$6:$H$727,7,0)</f>
        <v>0</v>
      </c>
    </row>
    <row r="29" spans="2:5" ht="15.75" x14ac:dyDescent="0.25">
      <c r="B29" s="6">
        <v>12.3</v>
      </c>
      <c r="C29" t="e">
        <f>VLOOKUP(B29,nist!C$2:C$284,1,0)</f>
        <v>#N/A</v>
      </c>
      <c r="D29" t="str">
        <f t="shared" si="0"/>
        <v>A.12.3</v>
      </c>
      <c r="E29" s="110" t="e">
        <f>VLOOKUP(D29,'Gap - Anexo'!$B$6:$H$727,7,0)</f>
        <v>#N/A</v>
      </c>
    </row>
    <row r="30" spans="2:5" ht="15.75" x14ac:dyDescent="0.25">
      <c r="B30" s="5" t="s">
        <v>227</v>
      </c>
      <c r="C30" t="str">
        <f>VLOOKUP(B30,nist!C$2:C$284,1,0)</f>
        <v>12.3.1</v>
      </c>
      <c r="D30" t="str">
        <f t="shared" si="0"/>
        <v>A.12.3.1</v>
      </c>
      <c r="E30" s="110">
        <f>VLOOKUP(D30,'Gap - Anexo'!$B$6:$H$727,7,0)</f>
        <v>0</v>
      </c>
    </row>
    <row r="31" spans="2:5" ht="15.75" x14ac:dyDescent="0.25">
      <c r="B31" s="6">
        <v>12.4</v>
      </c>
      <c r="C31" t="e">
        <f>VLOOKUP(B31,nist!C$2:C$284,1,0)</f>
        <v>#N/A</v>
      </c>
      <c r="D31" t="str">
        <f t="shared" si="0"/>
        <v>A.12.4</v>
      </c>
      <c r="E31" s="110" t="e">
        <f>VLOOKUP(D31,'Gap - Anexo'!$B$6:$H$727,7,0)</f>
        <v>#N/A</v>
      </c>
    </row>
    <row r="32" spans="2:5" ht="15.75" x14ac:dyDescent="0.25">
      <c r="B32" s="5" t="s">
        <v>228</v>
      </c>
      <c r="C32" t="str">
        <f>VLOOKUP(B32,nist!C$2:C$284,1,0)</f>
        <v>12.4.1</v>
      </c>
      <c r="D32" t="str">
        <f t="shared" si="0"/>
        <v>A.12.4.1</v>
      </c>
      <c r="E32" s="110">
        <f>VLOOKUP(D32,'Gap - Anexo'!$B$6:$H$727,7,0)</f>
        <v>0</v>
      </c>
    </row>
    <row r="33" spans="2:5" ht="15.75" x14ac:dyDescent="0.25">
      <c r="B33" s="5" t="s">
        <v>229</v>
      </c>
      <c r="C33" t="str">
        <f>VLOOKUP(B33,nist!C$2:C$284,1,0)</f>
        <v>12.4.2</v>
      </c>
      <c r="D33" t="str">
        <f t="shared" si="0"/>
        <v>A.12.4.2</v>
      </c>
      <c r="E33" s="110">
        <f>VLOOKUP(D33,'Gap - Anexo'!$B$6:$H$727,7,0)</f>
        <v>0</v>
      </c>
    </row>
    <row r="34" spans="2:5" ht="15.75" x14ac:dyDescent="0.25">
      <c r="B34" s="5" t="s">
        <v>230</v>
      </c>
      <c r="C34" t="str">
        <f>VLOOKUP(B34,nist!C$2:C$284,1,0)</f>
        <v>12.4.3</v>
      </c>
      <c r="D34" t="str">
        <f t="shared" ref="D34:D65" si="1">CONCATENATE("A.",B34)</f>
        <v>A.12.4.3</v>
      </c>
      <c r="E34" s="110">
        <f>VLOOKUP(D34,'Gap - Anexo'!$B$6:$H$727,7,0)</f>
        <v>0</v>
      </c>
    </row>
    <row r="35" spans="2:5" ht="15.75" x14ac:dyDescent="0.25">
      <c r="B35" s="5" t="s">
        <v>231</v>
      </c>
      <c r="C35" t="str">
        <f>VLOOKUP(B35,nist!C$2:C$284,1,0)</f>
        <v>12.4.4</v>
      </c>
      <c r="D35" t="str">
        <f t="shared" si="1"/>
        <v>A.12.4.4</v>
      </c>
      <c r="E35" s="110">
        <f>VLOOKUP(D35,'Gap - Anexo'!$B$6:$H$727,7,0)</f>
        <v>0</v>
      </c>
    </row>
    <row r="36" spans="2:5" ht="15.75" x14ac:dyDescent="0.25">
      <c r="B36" s="6">
        <v>12.5</v>
      </c>
      <c r="C36" t="e">
        <f>VLOOKUP(B36,nist!C$2:C$284,1,0)</f>
        <v>#N/A</v>
      </c>
      <c r="D36" t="str">
        <f t="shared" si="1"/>
        <v>A.12.5</v>
      </c>
      <c r="E36" s="110" t="e">
        <f>VLOOKUP(D36,'Gap - Anexo'!$B$6:$H$727,7,0)</f>
        <v>#N/A</v>
      </c>
    </row>
    <row r="37" spans="2:5" ht="15.75" x14ac:dyDescent="0.25">
      <c r="B37" s="5" t="s">
        <v>232</v>
      </c>
      <c r="C37" t="str">
        <f>VLOOKUP(B37,nist!C$2:C$284,1,0)</f>
        <v>12.5.1</v>
      </c>
      <c r="D37" t="str">
        <f t="shared" si="1"/>
        <v>A.12.5.1</v>
      </c>
      <c r="E37" s="110">
        <f>VLOOKUP(D37,'Gap - Anexo'!$B$6:$H$727,7,0)</f>
        <v>0</v>
      </c>
    </row>
    <row r="38" spans="2:5" ht="15.75" x14ac:dyDescent="0.25">
      <c r="B38" s="6">
        <v>12.6</v>
      </c>
      <c r="C38" t="e">
        <f>VLOOKUP(B38,nist!C$2:C$284,1,0)</f>
        <v>#N/A</v>
      </c>
      <c r="D38" t="str">
        <f t="shared" si="1"/>
        <v>A.12.6</v>
      </c>
      <c r="E38" s="110" t="e">
        <f>VLOOKUP(D38,'Gap - Anexo'!$B$6:$H$727,7,0)</f>
        <v>#N/A</v>
      </c>
    </row>
    <row r="39" spans="2:5" ht="15.75" x14ac:dyDescent="0.25">
      <c r="B39" s="5" t="s">
        <v>233</v>
      </c>
      <c r="C39" t="str">
        <f>VLOOKUP(B39,nist!C$2:C$284,1,0)</f>
        <v>12.6.1</v>
      </c>
      <c r="D39" t="str">
        <f t="shared" si="1"/>
        <v>A.12.6.1</v>
      </c>
      <c r="E39" s="110">
        <f>VLOOKUP(D39,'Gap - Anexo'!$B$6:$H$727,7,0)</f>
        <v>0</v>
      </c>
    </row>
    <row r="40" spans="2:5" ht="15.75" x14ac:dyDescent="0.25">
      <c r="B40" s="5" t="s">
        <v>234</v>
      </c>
      <c r="C40" t="str">
        <f>VLOOKUP(B40,nist!C$2:C$284,1,0)</f>
        <v>12.6.2</v>
      </c>
      <c r="D40" t="str">
        <f t="shared" si="1"/>
        <v>A.12.6.2</v>
      </c>
      <c r="E40" s="110">
        <f>VLOOKUP(D40,'Gap - Anexo'!$B$6:$H$727,7,0)</f>
        <v>0</v>
      </c>
    </row>
    <row r="41" spans="2:5" ht="15.75" x14ac:dyDescent="0.25">
      <c r="B41" s="6">
        <v>12.7</v>
      </c>
      <c r="C41" t="e">
        <f>VLOOKUP(B41,nist!C$2:C$284,1,0)</f>
        <v>#N/A</v>
      </c>
      <c r="D41" t="str">
        <f t="shared" si="1"/>
        <v>A.12.7</v>
      </c>
      <c r="E41" s="110" t="e">
        <f>VLOOKUP(D41,'Gap - Anexo'!$B$6:$H$727,7,0)</f>
        <v>#N/A</v>
      </c>
    </row>
    <row r="42" spans="2:5" ht="15.75" x14ac:dyDescent="0.25">
      <c r="B42" s="5" t="s">
        <v>235</v>
      </c>
      <c r="C42" t="str">
        <f>VLOOKUP(B42,nist!C$2:C$284,1,0)</f>
        <v>12.7.1</v>
      </c>
      <c r="D42" t="str">
        <f t="shared" si="1"/>
        <v>A.12.7.1</v>
      </c>
      <c r="E42" s="110">
        <f>VLOOKUP(D42,'Gap - Anexo'!$B$6:$H$727,7,0)</f>
        <v>0</v>
      </c>
    </row>
    <row r="43" spans="2:5" ht="15.75" x14ac:dyDescent="0.25">
      <c r="B43" s="6">
        <v>13.1</v>
      </c>
      <c r="C43" t="e">
        <f>VLOOKUP(B43,nist!C$2:C$284,1,0)</f>
        <v>#N/A</v>
      </c>
      <c r="D43" t="str">
        <f t="shared" si="1"/>
        <v>A.13.1</v>
      </c>
      <c r="E43" s="110" t="e">
        <f>VLOOKUP(D43,'Gap - Anexo'!$B$6:$H$727,7,0)</f>
        <v>#N/A</v>
      </c>
    </row>
    <row r="44" spans="2:5" ht="15.75" x14ac:dyDescent="0.25">
      <c r="B44" s="5" t="s">
        <v>236</v>
      </c>
      <c r="C44" t="str">
        <f>VLOOKUP(B44,nist!C$2:C$284,1,0)</f>
        <v>13.1.1</v>
      </c>
      <c r="D44" t="str">
        <f t="shared" si="1"/>
        <v>A.13.1.1</v>
      </c>
      <c r="E44" s="110">
        <f>VLOOKUP(D44,'Gap - Anexo'!$B$6:$H$727,7,0)</f>
        <v>0</v>
      </c>
    </row>
    <row r="45" spans="2:5" ht="15.75" x14ac:dyDescent="0.25">
      <c r="B45" s="5" t="s">
        <v>237</v>
      </c>
      <c r="C45" t="str">
        <f>VLOOKUP(B45,nist!C$2:C$284,1,0)</f>
        <v>13.1.2</v>
      </c>
      <c r="D45" t="str">
        <f t="shared" si="1"/>
        <v>A.13.1.2</v>
      </c>
      <c r="E45" s="110">
        <f>VLOOKUP(D45,'Gap - Anexo'!$B$6:$H$727,7,0)</f>
        <v>0</v>
      </c>
    </row>
    <row r="46" spans="2:5" ht="15.75" x14ac:dyDescent="0.25">
      <c r="B46" s="5" t="s">
        <v>238</v>
      </c>
      <c r="C46" t="str">
        <f>VLOOKUP(B46,nist!C$2:C$284,1,0)</f>
        <v>13.1.3</v>
      </c>
      <c r="D46" t="str">
        <f t="shared" si="1"/>
        <v>A.13.1.3</v>
      </c>
      <c r="E46" s="110">
        <f>VLOOKUP(D46,'Gap - Anexo'!$B$6:$H$727,7,0)</f>
        <v>0</v>
      </c>
    </row>
    <row r="47" spans="2:5" ht="15.75" x14ac:dyDescent="0.25">
      <c r="B47" s="6">
        <v>13.2</v>
      </c>
      <c r="C47" t="e">
        <f>VLOOKUP(B47,nist!C$2:C$284,1,0)</f>
        <v>#N/A</v>
      </c>
      <c r="D47" t="str">
        <f t="shared" si="1"/>
        <v>A.13.2</v>
      </c>
      <c r="E47" s="110" t="e">
        <f>VLOOKUP(D47,'Gap - Anexo'!$B$6:$H$727,7,0)</f>
        <v>#N/A</v>
      </c>
    </row>
    <row r="48" spans="2:5" ht="15.75" x14ac:dyDescent="0.25">
      <c r="B48" s="5" t="s">
        <v>239</v>
      </c>
      <c r="C48" t="str">
        <f>VLOOKUP(B48,nist!C$2:C$284,1,0)</f>
        <v>13.2.1</v>
      </c>
      <c r="D48" t="str">
        <f t="shared" si="1"/>
        <v>A.13.2.1</v>
      </c>
      <c r="E48" s="110">
        <f>VLOOKUP(D48,'Gap - Anexo'!$B$6:$H$727,7,0)</f>
        <v>0</v>
      </c>
    </row>
    <row r="49" spans="2:5" ht="15.75" x14ac:dyDescent="0.25">
      <c r="B49" s="5" t="s">
        <v>240</v>
      </c>
      <c r="C49" t="str">
        <f>VLOOKUP(B49,nist!C$2:C$284,1,0)</f>
        <v>13.2.2</v>
      </c>
      <c r="D49" t="str">
        <f t="shared" si="1"/>
        <v>A.13.2.2</v>
      </c>
      <c r="E49" s="110">
        <f>VLOOKUP(D49,'Gap - Anexo'!$B$6:$H$727,7,0)</f>
        <v>0</v>
      </c>
    </row>
    <row r="50" spans="2:5" ht="15.75" x14ac:dyDescent="0.25">
      <c r="B50" s="5" t="s">
        <v>241</v>
      </c>
      <c r="C50" t="str">
        <f>VLOOKUP(B50,nist!C$2:C$284,1,0)</f>
        <v>13.2.3</v>
      </c>
      <c r="D50" t="str">
        <f t="shared" si="1"/>
        <v>A.13.2.3</v>
      </c>
      <c r="E50" s="110">
        <f>VLOOKUP(D50,'Gap - Anexo'!$B$6:$H$727,7,0)</f>
        <v>0</v>
      </c>
    </row>
    <row r="51" spans="2:5" ht="15.75" x14ac:dyDescent="0.25">
      <c r="B51" s="5" t="s">
        <v>242</v>
      </c>
      <c r="C51" t="str">
        <f>VLOOKUP(B51,nist!C$2:C$284,1,0)</f>
        <v>13.2.4</v>
      </c>
      <c r="D51" t="str">
        <f t="shared" si="1"/>
        <v>A.13.2.4</v>
      </c>
      <c r="E51" s="110">
        <f>VLOOKUP(D51,'Gap - Anexo'!$B$6:$H$727,7,0)</f>
        <v>0</v>
      </c>
    </row>
    <row r="52" spans="2:5" ht="15.75" x14ac:dyDescent="0.25">
      <c r="B52" s="6">
        <v>14.1</v>
      </c>
      <c r="C52" t="e">
        <f>VLOOKUP(B52,nist!C$2:C$284,1,0)</f>
        <v>#N/A</v>
      </c>
      <c r="D52" t="str">
        <f t="shared" si="1"/>
        <v>A.14.1</v>
      </c>
      <c r="E52" s="110" t="e">
        <f>VLOOKUP(D52,'Gap - Anexo'!$B$6:$H$727,7,0)</f>
        <v>#N/A</v>
      </c>
    </row>
    <row r="53" spans="2:5" ht="15.75" x14ac:dyDescent="0.25">
      <c r="B53" s="5" t="s">
        <v>243</v>
      </c>
      <c r="C53" t="str">
        <f>VLOOKUP(B53,nist!C$2:C$284,1,0)</f>
        <v>14.1.1</v>
      </c>
      <c r="D53" t="str">
        <f t="shared" si="1"/>
        <v>A.14.1.1</v>
      </c>
      <c r="E53" s="110">
        <f>VLOOKUP(D53,'Gap - Anexo'!$B$6:$H$727,7,0)</f>
        <v>0</v>
      </c>
    </row>
    <row r="54" spans="2:5" ht="15.75" x14ac:dyDescent="0.25">
      <c r="B54" s="5" t="s">
        <v>244</v>
      </c>
      <c r="C54" t="str">
        <f>VLOOKUP(B54,nist!C$2:C$284,1,0)</f>
        <v>14.1.2</v>
      </c>
      <c r="D54" t="str">
        <f t="shared" si="1"/>
        <v>A.14.1.2</v>
      </c>
      <c r="E54" s="110">
        <f>VLOOKUP(D54,'Gap - Anexo'!$B$6:$H$727,7,0)</f>
        <v>0</v>
      </c>
    </row>
    <row r="55" spans="2:5" ht="15.75" x14ac:dyDescent="0.25">
      <c r="B55" s="5" t="s">
        <v>245</v>
      </c>
      <c r="C55" t="str">
        <f>VLOOKUP(B55,nist!C$2:C$284,1,0)</f>
        <v>14.1.3</v>
      </c>
      <c r="D55" t="str">
        <f t="shared" si="1"/>
        <v>A.14.1.3</v>
      </c>
      <c r="E55" s="110">
        <f>VLOOKUP(D55,'Gap - Anexo'!$B$6:$H$727,7,0)</f>
        <v>0</v>
      </c>
    </row>
    <row r="56" spans="2:5" ht="15.75" x14ac:dyDescent="0.25">
      <c r="B56" s="6">
        <v>14.2</v>
      </c>
      <c r="C56" t="e">
        <f>VLOOKUP(B56,nist!C$2:C$284,1,0)</f>
        <v>#N/A</v>
      </c>
      <c r="D56" t="str">
        <f t="shared" si="1"/>
        <v>A.14.2</v>
      </c>
      <c r="E56" s="110" t="e">
        <f>VLOOKUP(D56,'Gap - Anexo'!$B$6:$H$727,7,0)</f>
        <v>#N/A</v>
      </c>
    </row>
    <row r="57" spans="2:5" ht="15.75" x14ac:dyDescent="0.25">
      <c r="B57" s="5" t="s">
        <v>246</v>
      </c>
      <c r="C57" t="str">
        <f>VLOOKUP(B57,nist!C$2:C$284,1,0)</f>
        <v>14.2.1</v>
      </c>
      <c r="D57" t="str">
        <f t="shared" si="1"/>
        <v>A.14.2.1</v>
      </c>
      <c r="E57" s="110">
        <f>VLOOKUP(D57,'Gap - Anexo'!$B$6:$H$727,7,0)</f>
        <v>0</v>
      </c>
    </row>
    <row r="58" spans="2:5" ht="15.75" x14ac:dyDescent="0.25">
      <c r="B58" s="5" t="s">
        <v>247</v>
      </c>
      <c r="C58" t="str">
        <f>VLOOKUP(B58,nist!C$2:C$284,1,0)</f>
        <v>14.2.2</v>
      </c>
      <c r="D58" t="str">
        <f t="shared" si="1"/>
        <v>A.14.2.2</v>
      </c>
      <c r="E58" s="110">
        <f>VLOOKUP(D58,'Gap - Anexo'!$B$6:$H$727,7,0)</f>
        <v>0</v>
      </c>
    </row>
    <row r="59" spans="2:5" ht="15.75" x14ac:dyDescent="0.25">
      <c r="B59" s="5" t="s">
        <v>248</v>
      </c>
      <c r="C59" t="str">
        <f>VLOOKUP(B59,nist!C$2:C$284,1,0)</f>
        <v>14.2.3</v>
      </c>
      <c r="D59" t="str">
        <f t="shared" si="1"/>
        <v>A.14.2.3</v>
      </c>
      <c r="E59" s="110">
        <f>VLOOKUP(D59,'Gap - Anexo'!$B$6:$H$727,7,0)</f>
        <v>0</v>
      </c>
    </row>
    <row r="60" spans="2:5" ht="15.75" x14ac:dyDescent="0.25">
      <c r="B60" s="5" t="s">
        <v>249</v>
      </c>
      <c r="C60" t="str">
        <f>VLOOKUP(B60,nist!C$2:C$284,1,0)</f>
        <v>14.2.4</v>
      </c>
      <c r="D60" t="str">
        <f t="shared" si="1"/>
        <v>A.14.2.4</v>
      </c>
      <c r="E60" s="110">
        <f>VLOOKUP(D60,'Gap - Anexo'!$B$6:$H$727,7,0)</f>
        <v>0</v>
      </c>
    </row>
    <row r="61" spans="2:5" ht="15.75" x14ac:dyDescent="0.25">
      <c r="B61" s="5" t="s">
        <v>250</v>
      </c>
      <c r="C61" t="str">
        <f>VLOOKUP(B61,nist!C$2:C$284,1,0)</f>
        <v>14.2.5</v>
      </c>
      <c r="D61" t="str">
        <f t="shared" si="1"/>
        <v>A.14.2.5</v>
      </c>
      <c r="E61" s="110">
        <f>VLOOKUP(D61,'Gap - Anexo'!$B$6:$H$727,7,0)</f>
        <v>0</v>
      </c>
    </row>
    <row r="62" spans="2:5" ht="15.75" x14ac:dyDescent="0.25">
      <c r="B62" s="5" t="s">
        <v>251</v>
      </c>
      <c r="C62" t="e">
        <f>VLOOKUP(B62,nist!C$2:C$284,1,0)</f>
        <v>#N/A</v>
      </c>
      <c r="D62" t="str">
        <f t="shared" si="1"/>
        <v>A.14.2.6</v>
      </c>
      <c r="E62" s="110">
        <f>VLOOKUP(D62,'Gap - Anexo'!$B$6:$H$727,7,0)</f>
        <v>0</v>
      </c>
    </row>
    <row r="63" spans="2:5" ht="15.75" x14ac:dyDescent="0.25">
      <c r="B63" s="5" t="s">
        <v>252</v>
      </c>
      <c r="C63" t="str">
        <f>VLOOKUP(B63,nist!C$2:C$284,1,0)</f>
        <v>14.2.7</v>
      </c>
      <c r="D63" t="str">
        <f t="shared" si="1"/>
        <v>A.14.2.7</v>
      </c>
      <c r="E63" s="110">
        <f>VLOOKUP(D63,'Gap - Anexo'!$B$6:$H$727,7,0)</f>
        <v>0</v>
      </c>
    </row>
    <row r="64" spans="2:5" ht="15.75" x14ac:dyDescent="0.25">
      <c r="B64" s="5" t="s">
        <v>253</v>
      </c>
      <c r="C64" t="str">
        <f>VLOOKUP(B64,nist!C$2:C$284,1,0)</f>
        <v>14.2.8</v>
      </c>
      <c r="D64" t="str">
        <f t="shared" si="1"/>
        <v>A.14.2.8</v>
      </c>
      <c r="E64" s="110">
        <f>VLOOKUP(D64,'Gap - Anexo'!$B$6:$H$727,7,0)</f>
        <v>0</v>
      </c>
    </row>
    <row r="65" spans="2:5" ht="15.75" x14ac:dyDescent="0.25">
      <c r="B65" s="5" t="s">
        <v>254</v>
      </c>
      <c r="C65" t="e">
        <f>VLOOKUP(B65,nist!C$2:C$284,1,0)</f>
        <v>#N/A</v>
      </c>
      <c r="D65" t="str">
        <f t="shared" si="1"/>
        <v>A.14.2.9</v>
      </c>
      <c r="E65" s="110">
        <f>VLOOKUP(D65,'Gap - Anexo'!$B$6:$H$727,7,0)</f>
        <v>0</v>
      </c>
    </row>
    <row r="66" spans="2:5" ht="15.75" x14ac:dyDescent="0.25">
      <c r="B66" s="6">
        <v>14.3</v>
      </c>
      <c r="C66" t="e">
        <f>VLOOKUP(B66,nist!C$2:C$284,1,0)</f>
        <v>#N/A</v>
      </c>
      <c r="D66" t="str">
        <f t="shared" ref="D66:D97" si="2">CONCATENATE("A.",B66)</f>
        <v>A.14.3</v>
      </c>
      <c r="E66" s="110" t="e">
        <f>VLOOKUP(D66,'Gap - Anexo'!$B$6:$H$727,7,0)</f>
        <v>#N/A</v>
      </c>
    </row>
    <row r="67" spans="2:5" ht="15.75" x14ac:dyDescent="0.25">
      <c r="B67" s="5" t="s">
        <v>255</v>
      </c>
      <c r="C67" t="e">
        <f>VLOOKUP(B67,nist!C$2:C$284,1,0)</f>
        <v>#N/A</v>
      </c>
      <c r="D67" t="str">
        <f t="shared" si="2"/>
        <v>A.14.3.1</v>
      </c>
      <c r="E67" s="110">
        <f>VLOOKUP(D67,'Gap - Anexo'!$B$6:$H$727,7,0)</f>
        <v>0</v>
      </c>
    </row>
    <row r="68" spans="2:5" ht="15.75" x14ac:dyDescent="0.25">
      <c r="B68" s="6">
        <v>15.1</v>
      </c>
      <c r="C68" t="e">
        <f>VLOOKUP(B68,nist!C$2:C$284,1,0)</f>
        <v>#N/A</v>
      </c>
      <c r="D68" t="str">
        <f t="shared" si="2"/>
        <v>A.15.1</v>
      </c>
      <c r="E68" s="110" t="e">
        <f>VLOOKUP(D68,'Gap - Anexo'!$B$6:$H$727,7,0)</f>
        <v>#N/A</v>
      </c>
    </row>
    <row r="69" spans="2:5" ht="15.75" x14ac:dyDescent="0.25">
      <c r="B69" s="5" t="s">
        <v>256</v>
      </c>
      <c r="C69" t="str">
        <f>VLOOKUP(B69,nist!C$2:C$284,1,0)</f>
        <v>15.1.1</v>
      </c>
      <c r="D69" t="str">
        <f t="shared" si="2"/>
        <v>A.15.1.1</v>
      </c>
      <c r="E69" s="110">
        <f>VLOOKUP(D69,'Gap - Anexo'!$B$6:$H$727,7,0)</f>
        <v>0</v>
      </c>
    </row>
    <row r="70" spans="2:5" ht="15.75" x14ac:dyDescent="0.25">
      <c r="B70" s="5" t="s">
        <v>257</v>
      </c>
      <c r="C70" t="str">
        <f>VLOOKUP(B70,nist!C$2:C$284,1,0)</f>
        <v>15.1.2</v>
      </c>
      <c r="D70" t="str">
        <f t="shared" si="2"/>
        <v>A.15.1.2</v>
      </c>
      <c r="E70" s="110">
        <f>VLOOKUP(D70,'Gap - Anexo'!$B$6:$H$727,7,0)</f>
        <v>0</v>
      </c>
    </row>
    <row r="71" spans="2:5" ht="15.75" x14ac:dyDescent="0.25">
      <c r="B71" s="5" t="s">
        <v>258</v>
      </c>
      <c r="C71" t="str">
        <f>VLOOKUP(B71,nist!C$2:C$284,1,0)</f>
        <v>15.1.3</v>
      </c>
      <c r="D71" t="str">
        <f t="shared" si="2"/>
        <v>A.15.1.3</v>
      </c>
      <c r="E71" s="110">
        <f>VLOOKUP(D71,'Gap - Anexo'!$B$6:$H$727,7,0)</f>
        <v>0</v>
      </c>
    </row>
    <row r="72" spans="2:5" ht="15.75" x14ac:dyDescent="0.25">
      <c r="B72" s="6">
        <v>15.2</v>
      </c>
      <c r="C72" t="e">
        <f>VLOOKUP(B72,nist!C$2:C$284,1,0)</f>
        <v>#N/A</v>
      </c>
      <c r="D72" t="str">
        <f t="shared" si="2"/>
        <v>A.15.2</v>
      </c>
      <c r="E72" s="110" t="e">
        <f>VLOOKUP(D72,'Gap - Anexo'!$B$6:$H$727,7,0)</f>
        <v>#N/A</v>
      </c>
    </row>
    <row r="73" spans="2:5" ht="15.75" x14ac:dyDescent="0.25">
      <c r="B73" s="5" t="s">
        <v>259</v>
      </c>
      <c r="C73" t="str">
        <f>VLOOKUP(B73,nist!C$2:C$284,1,0)</f>
        <v>15.2.1</v>
      </c>
      <c r="D73" t="str">
        <f t="shared" si="2"/>
        <v>A.15.2.1</v>
      </c>
      <c r="E73" s="110">
        <f>VLOOKUP(D73,'Gap - Anexo'!$B$6:$H$727,7,0)</f>
        <v>0</v>
      </c>
    </row>
    <row r="74" spans="2:5" ht="15.75" x14ac:dyDescent="0.25">
      <c r="B74" s="5" t="s">
        <v>260</v>
      </c>
      <c r="C74" t="str">
        <f>VLOOKUP(B74,nist!C$2:C$284,1,0)</f>
        <v>15.2.2</v>
      </c>
      <c r="D74" t="str">
        <f t="shared" si="2"/>
        <v>A.15.2.2</v>
      </c>
      <c r="E74" s="110">
        <f>VLOOKUP(D74,'Gap - Anexo'!$B$6:$H$727,7,0)</f>
        <v>0</v>
      </c>
    </row>
    <row r="75" spans="2:5" ht="15.75" x14ac:dyDescent="0.25">
      <c r="B75" s="6">
        <v>16.100000000000001</v>
      </c>
      <c r="C75" t="e">
        <f>VLOOKUP(B75,nist!C$2:C$284,1,0)</f>
        <v>#N/A</v>
      </c>
      <c r="D75" t="str">
        <f t="shared" si="2"/>
        <v>A.16.1</v>
      </c>
      <c r="E75" s="110" t="e">
        <f>VLOOKUP(D75,'Gap - Anexo'!$B$6:$H$727,7,0)</f>
        <v>#N/A</v>
      </c>
    </row>
    <row r="76" spans="2:5" ht="15.75" x14ac:dyDescent="0.25">
      <c r="B76" s="5" t="s">
        <v>261</v>
      </c>
      <c r="C76" t="str">
        <f>VLOOKUP(B76,nist!C$2:C$284,1,0)</f>
        <v>16.1.1</v>
      </c>
      <c r="D76" t="str">
        <f t="shared" si="2"/>
        <v>A.16.1.1</v>
      </c>
      <c r="E76" s="110">
        <f>VLOOKUP(D76,'Gap - Anexo'!$B$6:$H$727,7,0)</f>
        <v>0</v>
      </c>
    </row>
    <row r="77" spans="2:5" ht="15.75" x14ac:dyDescent="0.25">
      <c r="B77" s="5" t="s">
        <v>158</v>
      </c>
      <c r="C77" t="str">
        <f>VLOOKUP(B77,nist!C$2:C$284,1,0)</f>
        <v>16.1.2</v>
      </c>
      <c r="D77" t="str">
        <f t="shared" si="2"/>
        <v>A.16.1.2</v>
      </c>
      <c r="E77" s="110">
        <f>VLOOKUP(D77,'Gap - Anexo'!$B$6:$H$727,7,0)</f>
        <v>0</v>
      </c>
    </row>
    <row r="78" spans="2:5" ht="15.75" x14ac:dyDescent="0.25">
      <c r="B78" s="5" t="s">
        <v>262</v>
      </c>
      <c r="C78" t="str">
        <f>VLOOKUP(B78,nist!C$2:C$284,1,0)</f>
        <v>16.1.3</v>
      </c>
      <c r="D78" t="str">
        <f t="shared" si="2"/>
        <v>A.16.1.3</v>
      </c>
      <c r="E78" s="110">
        <f>VLOOKUP(D78,'Gap - Anexo'!$B$6:$H$727,7,0)</f>
        <v>0</v>
      </c>
    </row>
    <row r="79" spans="2:5" ht="15.75" x14ac:dyDescent="0.25">
      <c r="B79" s="5" t="s">
        <v>263</v>
      </c>
      <c r="C79" t="str">
        <f>VLOOKUP(B79,nist!C$2:C$284,1,0)</f>
        <v>16.1.4</v>
      </c>
      <c r="D79" t="str">
        <f t="shared" si="2"/>
        <v>A.16.1.4</v>
      </c>
      <c r="E79" s="110">
        <f>VLOOKUP(D79,'Gap - Anexo'!$B$6:$H$727,7,0)</f>
        <v>0</v>
      </c>
    </row>
    <row r="80" spans="2:5" ht="15.75" x14ac:dyDescent="0.25">
      <c r="B80" s="5" t="s">
        <v>264</v>
      </c>
      <c r="C80" t="str">
        <f>VLOOKUP(B80,nist!C$2:C$284,1,0)</f>
        <v>16.1.5</v>
      </c>
      <c r="D80" t="str">
        <f t="shared" si="2"/>
        <v>A.16.1.5</v>
      </c>
      <c r="E80" s="110">
        <f>VLOOKUP(D80,'Gap - Anexo'!$B$6:$H$727,7,0)</f>
        <v>0</v>
      </c>
    </row>
    <row r="81" spans="2:5" ht="15.75" x14ac:dyDescent="0.25">
      <c r="B81" s="5" t="s">
        <v>265</v>
      </c>
      <c r="C81" t="str">
        <f>VLOOKUP(B81,nist!C$2:C$284,1,0)</f>
        <v>16.1.6</v>
      </c>
      <c r="D81" t="str">
        <f t="shared" si="2"/>
        <v>A.16.1.6</v>
      </c>
      <c r="E81" s="110">
        <f>VLOOKUP(D81,'Gap - Anexo'!$B$6:$H$727,7,0)</f>
        <v>0</v>
      </c>
    </row>
    <row r="82" spans="2:5" ht="15.75" x14ac:dyDescent="0.25">
      <c r="B82" s="5" t="s">
        <v>266</v>
      </c>
      <c r="C82" t="str">
        <f>VLOOKUP(B82,nist!C$2:C$284,1,0)</f>
        <v>16.1.7</v>
      </c>
      <c r="D82" t="str">
        <f t="shared" si="2"/>
        <v>A.16.1.7</v>
      </c>
      <c r="E82" s="110">
        <f>VLOOKUP(D82,'Gap - Anexo'!$B$6:$H$727,7,0)</f>
        <v>0</v>
      </c>
    </row>
    <row r="83" spans="2:5" ht="15.75" x14ac:dyDescent="0.25">
      <c r="B83" s="6">
        <v>17.100000000000001</v>
      </c>
      <c r="C83" t="e">
        <f>VLOOKUP(B83,nist!C$2:C$284,1,0)</f>
        <v>#N/A</v>
      </c>
      <c r="D83" t="str">
        <f t="shared" si="2"/>
        <v>A.17.1</v>
      </c>
      <c r="E83" s="110" t="e">
        <f>VLOOKUP(D83,'Gap - Anexo'!$B$6:$H$727,7,0)</f>
        <v>#N/A</v>
      </c>
    </row>
    <row r="84" spans="2:5" ht="15.75" x14ac:dyDescent="0.25">
      <c r="B84" s="5" t="s">
        <v>267</v>
      </c>
      <c r="C84" t="str">
        <f>VLOOKUP(B84,nist!C$2:C$284,1,0)</f>
        <v>17.1.1</v>
      </c>
      <c r="D84" t="str">
        <f t="shared" si="2"/>
        <v>A.17.1.1</v>
      </c>
      <c r="E84" s="110">
        <f>VLOOKUP(D84,'Gap - Anexo'!$B$6:$H$727,7,0)</f>
        <v>0</v>
      </c>
    </row>
    <row r="85" spans="2:5" ht="15.75" x14ac:dyDescent="0.25">
      <c r="B85" s="5" t="s">
        <v>268</v>
      </c>
      <c r="C85" t="str">
        <f>VLOOKUP(B85,nist!C$2:C$284,1,0)</f>
        <v>17.1.2</v>
      </c>
      <c r="D85" t="str">
        <f t="shared" si="2"/>
        <v>A.17.1.2</v>
      </c>
      <c r="E85" s="110">
        <f>VLOOKUP(D85,'Gap - Anexo'!$B$6:$H$727,7,0)</f>
        <v>0</v>
      </c>
    </row>
    <row r="86" spans="2:5" ht="15.75" x14ac:dyDescent="0.25">
      <c r="B86" s="5" t="s">
        <v>269</v>
      </c>
      <c r="C86" t="str">
        <f>VLOOKUP(B86,nist!C$2:C$284,1,0)</f>
        <v>17.1.3</v>
      </c>
      <c r="D86" t="str">
        <f t="shared" si="2"/>
        <v>A.17.1.3</v>
      </c>
      <c r="E86" s="110">
        <f>VLOOKUP(D86,'Gap - Anexo'!$B$6:$H$727,7,0)</f>
        <v>0</v>
      </c>
    </row>
    <row r="87" spans="2:5" ht="15.75" x14ac:dyDescent="0.25">
      <c r="B87" s="6">
        <v>17.2</v>
      </c>
      <c r="C87" t="e">
        <f>VLOOKUP(B87,nist!C$2:C$284,1,0)</f>
        <v>#N/A</v>
      </c>
      <c r="D87" t="str">
        <f t="shared" si="2"/>
        <v>A.17.2</v>
      </c>
      <c r="E87" s="110" t="e">
        <f>VLOOKUP(D87,'Gap - Anexo'!$B$6:$H$727,7,0)</f>
        <v>#N/A</v>
      </c>
    </row>
    <row r="88" spans="2:5" ht="15.75" x14ac:dyDescent="0.25">
      <c r="B88" s="5" t="s">
        <v>270</v>
      </c>
      <c r="C88" t="str">
        <f>VLOOKUP(B88,nist!C$2:C$284,1,0)</f>
        <v>17.2.1</v>
      </c>
      <c r="D88" t="str">
        <f t="shared" si="2"/>
        <v>A.17.2.1</v>
      </c>
      <c r="E88" s="110">
        <f>VLOOKUP(D88,'Gap - Anexo'!$B$6:$H$727,7,0)</f>
        <v>0</v>
      </c>
    </row>
    <row r="89" spans="2:5" ht="15.75" x14ac:dyDescent="0.25">
      <c r="B89" s="6">
        <v>18.100000000000001</v>
      </c>
      <c r="C89" t="e">
        <f>VLOOKUP(B89,nist!C$2:C$284,1,0)</f>
        <v>#N/A</v>
      </c>
      <c r="D89" t="str">
        <f t="shared" si="2"/>
        <v>A.18.1</v>
      </c>
      <c r="E89" s="110" t="e">
        <f>VLOOKUP(D89,'Gap - Anexo'!$B$6:$H$727,7,0)</f>
        <v>#N/A</v>
      </c>
    </row>
    <row r="90" spans="2:5" ht="15.75" x14ac:dyDescent="0.25">
      <c r="B90" s="5" t="s">
        <v>271</v>
      </c>
      <c r="C90" t="str">
        <f>VLOOKUP(B90,nist!C$2:C$284,1,0)</f>
        <v>18.1.1</v>
      </c>
      <c r="D90" t="str">
        <f t="shared" si="2"/>
        <v>A.18.1.1</v>
      </c>
      <c r="E90" s="110">
        <f>VLOOKUP(D90,'Gap - Anexo'!$B$6:$H$727,7,0)</f>
        <v>0</v>
      </c>
    </row>
    <row r="91" spans="2:5" ht="15.75" x14ac:dyDescent="0.25">
      <c r="B91" s="5" t="s">
        <v>272</v>
      </c>
      <c r="C91" t="str">
        <f>VLOOKUP(B91,nist!C$2:C$284,1,0)</f>
        <v>18.1.2</v>
      </c>
      <c r="D91" t="str">
        <f t="shared" si="2"/>
        <v>A.18.1.2</v>
      </c>
      <c r="E91" s="110">
        <f>VLOOKUP(D91,'Gap - Anexo'!$B$6:$H$727,7,0)</f>
        <v>0</v>
      </c>
    </row>
    <row r="92" spans="2:5" ht="15.75" x14ac:dyDescent="0.25">
      <c r="B92" s="5" t="s">
        <v>273</v>
      </c>
      <c r="C92" t="str">
        <f>VLOOKUP(B92,nist!C$2:C$284,1,0)</f>
        <v>18.1.3</v>
      </c>
      <c r="D92" t="str">
        <f t="shared" si="2"/>
        <v>A.18.1.3</v>
      </c>
      <c r="E92" s="110">
        <f>VLOOKUP(D92,'Gap - Anexo'!$B$6:$H$727,7,0)</f>
        <v>0</v>
      </c>
    </row>
    <row r="93" spans="2:5" ht="15.75" x14ac:dyDescent="0.25">
      <c r="B93" s="5" t="s">
        <v>274</v>
      </c>
      <c r="C93" t="str">
        <f>VLOOKUP(B93,nist!C$2:C$284,1,0)</f>
        <v>18.1.4</v>
      </c>
      <c r="D93" t="str">
        <f t="shared" si="2"/>
        <v>A.18.1.4</v>
      </c>
      <c r="E93" s="110">
        <f>VLOOKUP(D93,'Gap - Anexo'!$B$6:$H$727,7,0)</f>
        <v>0</v>
      </c>
    </row>
    <row r="94" spans="2:5" ht="15.75" x14ac:dyDescent="0.25">
      <c r="B94" s="5" t="s">
        <v>275</v>
      </c>
      <c r="C94" t="str">
        <f>VLOOKUP(B94,nist!C$2:C$284,1,0)</f>
        <v>18.1.5</v>
      </c>
      <c r="D94" t="str">
        <f t="shared" si="2"/>
        <v>A.18.1.5</v>
      </c>
      <c r="E94" s="110">
        <f>VLOOKUP(D94,'Gap - Anexo'!$B$6:$H$727,7,0)</f>
        <v>0</v>
      </c>
    </row>
    <row r="95" spans="2:5" ht="15.75" x14ac:dyDescent="0.25">
      <c r="B95" s="6">
        <v>18.2</v>
      </c>
      <c r="C95" t="e">
        <f>VLOOKUP(B95,nist!C$2:C$284,1,0)</f>
        <v>#N/A</v>
      </c>
      <c r="D95" t="str">
        <f t="shared" si="2"/>
        <v>A.18.2</v>
      </c>
      <c r="E95" s="110" t="e">
        <f>VLOOKUP(D95,'Gap - Anexo'!$B$6:$H$727,7,0)</f>
        <v>#N/A</v>
      </c>
    </row>
    <row r="96" spans="2:5" ht="15.75" x14ac:dyDescent="0.25">
      <c r="B96" s="5" t="s">
        <v>276</v>
      </c>
      <c r="C96" t="e">
        <f>VLOOKUP(B96,nist!C$2:C$284,1,0)</f>
        <v>#N/A</v>
      </c>
      <c r="D96" t="str">
        <f t="shared" si="2"/>
        <v>A.18.2.1</v>
      </c>
      <c r="E96" s="110" t="e">
        <f>VLOOKUP(D96,'Gap - Anexo'!$B$6:$H$727,7,0)</f>
        <v>#N/A</v>
      </c>
    </row>
    <row r="97" spans="2:5" ht="15.75" x14ac:dyDescent="0.25">
      <c r="B97" s="5" t="s">
        <v>277</v>
      </c>
      <c r="C97" t="str">
        <f>VLOOKUP(B97,nist!C$2:C$284,1,0)</f>
        <v>18.2.2</v>
      </c>
      <c r="D97" t="str">
        <f t="shared" si="2"/>
        <v>A.18.2.2</v>
      </c>
      <c r="E97" s="110">
        <f>VLOOKUP(D97,'Gap - Anexo'!$B$6:$H$727,7,0)</f>
        <v>0</v>
      </c>
    </row>
    <row r="98" spans="2:5" ht="15.75" x14ac:dyDescent="0.25">
      <c r="B98" s="5" t="s">
        <v>278</v>
      </c>
      <c r="C98" t="str">
        <f>VLOOKUP(B98,nist!C$2:C$284,1,0)</f>
        <v>18.2.3</v>
      </c>
      <c r="D98" t="str">
        <f t="shared" ref="D98:D129" si="3">CONCATENATE("A.",B98)</f>
        <v>A.18.2.3</v>
      </c>
      <c r="E98" s="110">
        <f>VLOOKUP(D98,'Gap - Anexo'!$B$6:$H$727,7,0)</f>
        <v>0</v>
      </c>
    </row>
    <row r="99" spans="2:5" ht="15.75" x14ac:dyDescent="0.25">
      <c r="B99" s="6">
        <v>5.0999999999999996</v>
      </c>
      <c r="C99" t="e">
        <f>VLOOKUP(B99,nist!C$2:C$284,1,0)</f>
        <v>#N/A</v>
      </c>
      <c r="D99" t="str">
        <f t="shared" si="3"/>
        <v>A.5.1</v>
      </c>
      <c r="E99" s="110" t="e">
        <f>VLOOKUP(D99,'Gap - Anexo'!$B$6:$H$727,7,0)</f>
        <v>#N/A</v>
      </c>
    </row>
    <row r="100" spans="2:5" ht="15.75" x14ac:dyDescent="0.25">
      <c r="B100" s="5" t="s">
        <v>167</v>
      </c>
      <c r="C100" t="str">
        <f>VLOOKUP(B100,nist!C$2:C$284,1,0)</f>
        <v>5.1.1</v>
      </c>
      <c r="D100" t="str">
        <f t="shared" si="3"/>
        <v>A.5.1.1</v>
      </c>
      <c r="E100" s="110">
        <f>VLOOKUP(D100,'Gap - Anexo'!$B$6:$H$727,7,0)</f>
        <v>0</v>
      </c>
    </row>
    <row r="101" spans="2:5" ht="15.75" x14ac:dyDescent="0.25">
      <c r="B101" s="5" t="s">
        <v>168</v>
      </c>
      <c r="C101" t="e">
        <f>VLOOKUP(B101,nist!C$2:C$284,1,0)</f>
        <v>#N/A</v>
      </c>
      <c r="D101" t="str">
        <f t="shared" si="3"/>
        <v>A.5.1.2</v>
      </c>
      <c r="E101" s="110" t="e">
        <f>VLOOKUP(D101,'Gap - Anexo'!$B$6:$H$727,7,0)</f>
        <v>#N/A</v>
      </c>
    </row>
    <row r="102" spans="2:5" ht="15.75" x14ac:dyDescent="0.25">
      <c r="B102" s="6">
        <v>6.1</v>
      </c>
      <c r="C102" t="e">
        <f>VLOOKUP(B102,nist!C$2:C$284,1,0)</f>
        <v>#N/A</v>
      </c>
      <c r="D102" t="str">
        <f t="shared" si="3"/>
        <v>A.6.1</v>
      </c>
      <c r="E102" s="110" t="e">
        <f>VLOOKUP(D102,'Gap - Anexo'!$B$6:$H$727,7,0)</f>
        <v>#N/A</v>
      </c>
    </row>
    <row r="103" spans="2:5" ht="15.75" x14ac:dyDescent="0.25">
      <c r="B103" s="5" t="s">
        <v>169</v>
      </c>
      <c r="C103" t="str">
        <f>VLOOKUP(B103,nist!C$2:C$284,1,0)</f>
        <v>6.1.1</v>
      </c>
      <c r="D103" t="str">
        <f t="shared" si="3"/>
        <v>A.6.1.1</v>
      </c>
      <c r="E103" s="110">
        <f>VLOOKUP(D103,'Gap - Anexo'!$B$6:$H$727,7,0)</f>
        <v>0</v>
      </c>
    </row>
    <row r="104" spans="2:5" ht="15.75" x14ac:dyDescent="0.25">
      <c r="B104" s="5" t="s">
        <v>170</v>
      </c>
      <c r="C104" t="str">
        <f>VLOOKUP(B104,nist!C$2:C$284,1,0)</f>
        <v>6.1.2</v>
      </c>
      <c r="D104" t="str">
        <f t="shared" si="3"/>
        <v>A.6.1.2</v>
      </c>
      <c r="E104" s="110">
        <f>VLOOKUP(D104,'Gap - Anexo'!$B$6:$H$727,7,0)</f>
        <v>0</v>
      </c>
    </row>
    <row r="105" spans="2:5" ht="15.75" x14ac:dyDescent="0.25">
      <c r="B105" s="5" t="s">
        <v>171</v>
      </c>
      <c r="C105" t="str">
        <f>VLOOKUP(B105,nist!C$2:C$284,1,0)</f>
        <v>6.1.3</v>
      </c>
      <c r="D105" t="str">
        <f t="shared" si="3"/>
        <v>A.6.1.3</v>
      </c>
      <c r="E105" s="110">
        <f>VLOOKUP(D105,'Gap - Anexo'!$B$6:$H$727,7,0)</f>
        <v>0</v>
      </c>
    </row>
    <row r="106" spans="2:5" ht="15.75" x14ac:dyDescent="0.25">
      <c r="B106" s="5" t="s">
        <v>172</v>
      </c>
      <c r="C106" t="str">
        <f>VLOOKUP(B106,nist!C$2:C$284,1,0)</f>
        <v>6.1.4</v>
      </c>
      <c r="D106" t="str">
        <f t="shared" si="3"/>
        <v>A.6.1.4</v>
      </c>
      <c r="E106" s="110">
        <f>VLOOKUP(D106,'Gap - Anexo'!$B$6:$H$727,7,0)</f>
        <v>0</v>
      </c>
    </row>
    <row r="107" spans="2:5" ht="15.75" x14ac:dyDescent="0.25">
      <c r="B107" s="5" t="s">
        <v>173</v>
      </c>
      <c r="C107" t="str">
        <f>VLOOKUP(B107,nist!C$2:C$284,1,0)</f>
        <v>6.1.5</v>
      </c>
      <c r="D107" t="str">
        <f t="shared" si="3"/>
        <v>A.6.1.5</v>
      </c>
      <c r="E107" s="110">
        <f>VLOOKUP(D107,'Gap - Anexo'!$B$6:$H$727,7,0)</f>
        <v>0</v>
      </c>
    </row>
    <row r="108" spans="2:5" ht="15.75" x14ac:dyDescent="0.25">
      <c r="B108" s="6">
        <v>6.2</v>
      </c>
      <c r="C108" t="e">
        <f>VLOOKUP(B108,nist!C$2:C$284,1,0)</f>
        <v>#N/A</v>
      </c>
      <c r="D108" t="str">
        <f t="shared" si="3"/>
        <v>A.6.2</v>
      </c>
      <c r="E108" s="110" t="e">
        <f>VLOOKUP(D108,'Gap - Anexo'!$B$6:$H$727,7,0)</f>
        <v>#N/A</v>
      </c>
    </row>
    <row r="109" spans="2:5" ht="15.75" x14ac:dyDescent="0.25">
      <c r="B109" s="5" t="s">
        <v>174</v>
      </c>
      <c r="C109" t="str">
        <f>VLOOKUP(B109,nist!C$2:C$284,1,0)</f>
        <v>6.2.1</v>
      </c>
      <c r="D109" t="str">
        <f t="shared" si="3"/>
        <v>A.6.2.1</v>
      </c>
      <c r="E109" s="110">
        <f>VLOOKUP(D109,'Gap - Anexo'!$B$6:$H$727,7,0)</f>
        <v>0</v>
      </c>
    </row>
    <row r="110" spans="2:5" ht="15.75" x14ac:dyDescent="0.25">
      <c r="B110" s="5" t="s">
        <v>175</v>
      </c>
      <c r="C110" t="str">
        <f>VLOOKUP(B110,nist!C$2:C$284,1,0)</f>
        <v>6.2.2</v>
      </c>
      <c r="D110" t="str">
        <f t="shared" si="3"/>
        <v>A.6.2.2</v>
      </c>
      <c r="E110" s="110">
        <f>VLOOKUP(D110,'Gap - Anexo'!$B$6:$H$727,7,0)</f>
        <v>0</v>
      </c>
    </row>
    <row r="111" spans="2:5" ht="15.75" x14ac:dyDescent="0.25">
      <c r="B111" s="6">
        <v>7.1</v>
      </c>
      <c r="C111" t="e">
        <f>VLOOKUP(B111,nist!C$2:C$284,1,0)</f>
        <v>#N/A</v>
      </c>
      <c r="D111" t="str">
        <f t="shared" si="3"/>
        <v>A.7.1</v>
      </c>
      <c r="E111" s="110" t="e">
        <f>VLOOKUP(D111,'Gap - Anexo'!$B$6:$H$727,7,0)</f>
        <v>#N/A</v>
      </c>
    </row>
    <row r="112" spans="2:5" ht="15.75" x14ac:dyDescent="0.25">
      <c r="B112" s="5" t="s">
        <v>176</v>
      </c>
      <c r="C112" t="str">
        <f>VLOOKUP(B112,nist!C$2:C$284,1,0)</f>
        <v>7.1.1</v>
      </c>
      <c r="D112" t="str">
        <f t="shared" si="3"/>
        <v>A.7.1.1</v>
      </c>
      <c r="E112" s="110">
        <f>VLOOKUP(D112,'Gap - Anexo'!$B$6:$H$727,7,0)</f>
        <v>0</v>
      </c>
    </row>
    <row r="113" spans="2:5" ht="15.75" x14ac:dyDescent="0.25">
      <c r="B113" s="5" t="s">
        <v>177</v>
      </c>
      <c r="C113" t="str">
        <f>VLOOKUP(B113,nist!C$2:C$284,1,0)</f>
        <v>7.1.2</v>
      </c>
      <c r="D113" t="str">
        <f t="shared" si="3"/>
        <v>A.7.1.2</v>
      </c>
      <c r="E113" s="110">
        <f>VLOOKUP(D113,'Gap - Anexo'!$B$6:$H$727,7,0)</f>
        <v>0</v>
      </c>
    </row>
    <row r="114" spans="2:5" ht="15.75" x14ac:dyDescent="0.25">
      <c r="B114" s="6">
        <v>7.2</v>
      </c>
      <c r="C114" t="e">
        <f>VLOOKUP(B114,nist!C$2:C$284,1,0)</f>
        <v>#N/A</v>
      </c>
      <c r="D114" t="str">
        <f t="shared" si="3"/>
        <v>A.7.2</v>
      </c>
      <c r="E114" s="110" t="e">
        <f>VLOOKUP(D114,'Gap - Anexo'!$B$6:$H$727,7,0)</f>
        <v>#N/A</v>
      </c>
    </row>
    <row r="115" spans="2:5" ht="15.75" x14ac:dyDescent="0.25">
      <c r="B115" s="5" t="s">
        <v>178</v>
      </c>
      <c r="C115" t="str">
        <f>VLOOKUP(B115,nist!C$2:C$284,1,0)</f>
        <v>7.2.1</v>
      </c>
      <c r="D115" t="str">
        <f t="shared" si="3"/>
        <v>A.7.2.1</v>
      </c>
      <c r="E115" s="110">
        <f>VLOOKUP(D115,'Gap - Anexo'!$B$6:$H$727,7,0)</f>
        <v>0</v>
      </c>
    </row>
    <row r="116" spans="2:5" ht="15.75" x14ac:dyDescent="0.25">
      <c r="B116" s="5" t="s">
        <v>179</v>
      </c>
      <c r="C116" t="str">
        <f>VLOOKUP(B116,nist!C$2:C$284,1,0)</f>
        <v>7.2.2</v>
      </c>
      <c r="D116" t="str">
        <f t="shared" si="3"/>
        <v>A.7.2.2</v>
      </c>
      <c r="E116" s="110">
        <f>VLOOKUP(D116,'Gap - Anexo'!$B$6:$H$727,7,0)</f>
        <v>0</v>
      </c>
    </row>
    <row r="117" spans="2:5" ht="15.75" x14ac:dyDescent="0.25">
      <c r="B117" s="5" t="s">
        <v>180</v>
      </c>
      <c r="C117" t="str">
        <f>VLOOKUP(B117,nist!C$2:C$284,1,0)</f>
        <v>7.2.3</v>
      </c>
      <c r="D117" t="str">
        <f t="shared" si="3"/>
        <v>A.7.2.3</v>
      </c>
      <c r="E117" s="110">
        <f>VLOOKUP(D117,'Gap - Anexo'!$B$6:$H$727,7,0)</f>
        <v>0</v>
      </c>
    </row>
    <row r="118" spans="2:5" ht="15.75" x14ac:dyDescent="0.25">
      <c r="B118" s="6">
        <v>7.3</v>
      </c>
      <c r="C118" t="e">
        <f>VLOOKUP(B118,nist!C$2:C$284,1,0)</f>
        <v>#N/A</v>
      </c>
      <c r="D118" t="str">
        <f t="shared" si="3"/>
        <v>A.7.3</v>
      </c>
      <c r="E118" s="110" t="e">
        <f>VLOOKUP(D118,'Gap - Anexo'!$B$6:$H$727,7,0)</f>
        <v>#N/A</v>
      </c>
    </row>
    <row r="119" spans="2:5" ht="15.75" x14ac:dyDescent="0.25">
      <c r="B119" s="5" t="s">
        <v>181</v>
      </c>
      <c r="C119" t="str">
        <f>VLOOKUP(B119,nist!C$2:C$284,1,0)</f>
        <v>7.3.1</v>
      </c>
      <c r="D119" t="str">
        <f t="shared" si="3"/>
        <v>A.7.3.1</v>
      </c>
      <c r="E119" s="110">
        <f>VLOOKUP(D119,'Gap - Anexo'!$B$6:$H$727,7,0)</f>
        <v>0</v>
      </c>
    </row>
    <row r="120" spans="2:5" ht="15.75" x14ac:dyDescent="0.25">
      <c r="B120" s="6">
        <v>8.1</v>
      </c>
      <c r="C120" t="e">
        <f>VLOOKUP(B120,nist!C$2:C$284,1,0)</f>
        <v>#N/A</v>
      </c>
      <c r="D120" t="str">
        <f t="shared" si="3"/>
        <v>A.8.1</v>
      </c>
      <c r="E120" s="110" t="e">
        <f>VLOOKUP(D120,'Gap - Anexo'!$B$6:$H$727,7,0)</f>
        <v>#N/A</v>
      </c>
    </row>
    <row r="121" spans="2:5" ht="15.75" x14ac:dyDescent="0.25">
      <c r="B121" s="5" t="s">
        <v>182</v>
      </c>
      <c r="C121" t="str">
        <f>VLOOKUP(B121,nist!C$2:C$284,1,0)</f>
        <v>8.1.1</v>
      </c>
      <c r="D121" t="str">
        <f t="shared" si="3"/>
        <v>A.8.1.1</v>
      </c>
      <c r="E121" s="110">
        <f>VLOOKUP(D121,'Gap - Anexo'!$B$6:$H$727,7,0)</f>
        <v>0</v>
      </c>
    </row>
    <row r="122" spans="2:5" ht="15.75" x14ac:dyDescent="0.25">
      <c r="B122" s="5" t="s">
        <v>183</v>
      </c>
      <c r="C122" t="str">
        <f>VLOOKUP(B122,nist!C$2:C$284,1,0)</f>
        <v>8.1.2</v>
      </c>
      <c r="D122" t="str">
        <f t="shared" si="3"/>
        <v>A.8.1.2</v>
      </c>
      <c r="E122" s="110">
        <f>VLOOKUP(D122,'Gap - Anexo'!$B$6:$H$727,7,0)</f>
        <v>0</v>
      </c>
    </row>
    <row r="123" spans="2:5" ht="15.75" x14ac:dyDescent="0.25">
      <c r="B123" s="5" t="s">
        <v>184</v>
      </c>
      <c r="C123" t="e">
        <f>VLOOKUP(B123,nist!C$2:C$284,1,0)</f>
        <v>#N/A</v>
      </c>
      <c r="D123" t="str">
        <f t="shared" si="3"/>
        <v>A.8.1.3</v>
      </c>
      <c r="E123" s="110">
        <f>VLOOKUP(D123,'Gap - Anexo'!$B$6:$H$727,7,0)</f>
        <v>0</v>
      </c>
    </row>
    <row r="124" spans="2:5" ht="15.75" x14ac:dyDescent="0.25">
      <c r="B124" s="5" t="s">
        <v>185</v>
      </c>
      <c r="C124" t="str">
        <f>VLOOKUP(B124,nist!C$2:C$284,1,0)</f>
        <v>8.1.4</v>
      </c>
      <c r="D124" t="str">
        <f t="shared" si="3"/>
        <v>A.8.1.4</v>
      </c>
      <c r="E124" s="110">
        <f>VLOOKUP(D124,'Gap - Anexo'!$B$6:$H$727,7,0)</f>
        <v>0</v>
      </c>
    </row>
    <row r="125" spans="2:5" ht="15.75" x14ac:dyDescent="0.25">
      <c r="B125" s="6">
        <v>8.1999999999999993</v>
      </c>
      <c r="C125" t="e">
        <f>VLOOKUP(B125,nist!C$2:C$284,1,0)</f>
        <v>#N/A</v>
      </c>
      <c r="D125" t="str">
        <f t="shared" si="3"/>
        <v>A.8.2</v>
      </c>
      <c r="E125" s="110" t="e">
        <f>VLOOKUP(D125,'Gap - Anexo'!$B$6:$H$727,7,0)</f>
        <v>#N/A</v>
      </c>
    </row>
    <row r="126" spans="2:5" ht="15.75" x14ac:dyDescent="0.25">
      <c r="B126" s="5" t="s">
        <v>186</v>
      </c>
      <c r="C126" t="str">
        <f>VLOOKUP(B126,nist!C$2:C$284,1,0)</f>
        <v>8.2.1</v>
      </c>
      <c r="D126" t="str">
        <f t="shared" si="3"/>
        <v>A.8.2.1</v>
      </c>
      <c r="E126" s="110">
        <f>VLOOKUP(D126,'Gap - Anexo'!$B$6:$H$727,7,0)</f>
        <v>0</v>
      </c>
    </row>
    <row r="127" spans="2:5" ht="15.75" x14ac:dyDescent="0.25">
      <c r="B127" s="5" t="s">
        <v>187</v>
      </c>
      <c r="C127" t="str">
        <f>VLOOKUP(B127,nist!C$2:C$284,1,0)</f>
        <v>8.2.2</v>
      </c>
      <c r="D127" t="str">
        <f t="shared" si="3"/>
        <v>A.8.2.2</v>
      </c>
      <c r="E127" s="110">
        <f>VLOOKUP(D127,'Gap - Anexo'!$B$6:$H$727,7,0)</f>
        <v>0</v>
      </c>
    </row>
    <row r="128" spans="2:5" ht="15.75" x14ac:dyDescent="0.25">
      <c r="B128" s="5" t="s">
        <v>188</v>
      </c>
      <c r="C128" t="str">
        <f>VLOOKUP(B128,nist!C$2:C$284,1,0)</f>
        <v>8.2.3</v>
      </c>
      <c r="D128" t="str">
        <f t="shared" si="3"/>
        <v>A.8.2.3</v>
      </c>
      <c r="E128" s="110">
        <f>VLOOKUP(D128,'Gap - Anexo'!$B$6:$H$727,7,0)</f>
        <v>0</v>
      </c>
    </row>
    <row r="129" spans="2:5" ht="15.75" x14ac:dyDescent="0.25">
      <c r="B129" s="6">
        <v>8.3000000000000007</v>
      </c>
      <c r="C129" t="e">
        <f>VLOOKUP(B129,nist!C$2:C$284,1,0)</f>
        <v>#N/A</v>
      </c>
      <c r="D129" t="str">
        <f t="shared" si="3"/>
        <v>A.8.3</v>
      </c>
      <c r="E129" s="110" t="e">
        <f>VLOOKUP(D129,'Gap - Anexo'!$B$6:$H$727,7,0)</f>
        <v>#N/A</v>
      </c>
    </row>
    <row r="130" spans="2:5" ht="15.75" x14ac:dyDescent="0.25">
      <c r="B130" s="5" t="s">
        <v>189</v>
      </c>
      <c r="C130" t="str">
        <f>VLOOKUP(B130,nist!C$2:C$284,1,0)</f>
        <v>8.3.1</v>
      </c>
      <c r="D130" t="str">
        <f t="shared" ref="D130:D150" si="4">CONCATENATE("A.",B130)</f>
        <v>A.8.3.1</v>
      </c>
      <c r="E130" s="110">
        <f>VLOOKUP(D130,'Gap - Anexo'!$B$6:$H$727,7,0)</f>
        <v>0</v>
      </c>
    </row>
    <row r="131" spans="2:5" ht="15.75" x14ac:dyDescent="0.25">
      <c r="B131" s="5" t="s">
        <v>190</v>
      </c>
      <c r="C131" t="str">
        <f>VLOOKUP(B131,nist!C$2:C$284,1,0)</f>
        <v>8.3.2</v>
      </c>
      <c r="D131" t="str">
        <f t="shared" si="4"/>
        <v>A.8.3.2</v>
      </c>
      <c r="E131" s="110">
        <f>VLOOKUP(D131,'Gap - Anexo'!$B$6:$H$727,7,0)</f>
        <v>0</v>
      </c>
    </row>
    <row r="132" spans="2:5" ht="15.75" x14ac:dyDescent="0.25">
      <c r="B132" s="5" t="s">
        <v>191</v>
      </c>
      <c r="C132" t="str">
        <f>VLOOKUP(B132,nist!C$2:C$284,1,0)</f>
        <v>8.3.3</v>
      </c>
      <c r="D132" t="str">
        <f t="shared" si="4"/>
        <v>A.8.3.3</v>
      </c>
      <c r="E132" s="110">
        <f>VLOOKUP(D132,'Gap - Anexo'!$B$6:$H$727,7,0)</f>
        <v>0</v>
      </c>
    </row>
    <row r="133" spans="2:5" ht="15.75" x14ac:dyDescent="0.25">
      <c r="B133" s="6">
        <v>9.1</v>
      </c>
      <c r="C133" t="e">
        <f>VLOOKUP(B133,nist!C$2:C$284,1,0)</f>
        <v>#N/A</v>
      </c>
      <c r="D133" t="str">
        <f t="shared" si="4"/>
        <v>A.9.1</v>
      </c>
      <c r="E133" s="110" t="e">
        <f>VLOOKUP(D133,'Gap - Anexo'!$B$6:$H$727,7,0)</f>
        <v>#N/A</v>
      </c>
    </row>
    <row r="134" spans="2:5" ht="15.75" x14ac:dyDescent="0.25">
      <c r="B134" s="5" t="s">
        <v>192</v>
      </c>
      <c r="C134" t="str">
        <f>VLOOKUP(B134,nist!C$2:C$284,1,0)</f>
        <v>9.1.1</v>
      </c>
      <c r="D134" t="str">
        <f t="shared" si="4"/>
        <v>A.9.1.1</v>
      </c>
      <c r="E134" s="110">
        <f>VLOOKUP(D134,'Gap - Anexo'!$B$6:$H$727,7,0)</f>
        <v>0</v>
      </c>
    </row>
    <row r="135" spans="2:5" ht="15.75" x14ac:dyDescent="0.25">
      <c r="B135" s="5" t="s">
        <v>193</v>
      </c>
      <c r="C135" t="str">
        <f>VLOOKUP(B135,nist!C$2:C$284,1,0)</f>
        <v>9.1.2</v>
      </c>
      <c r="D135" t="str">
        <f t="shared" si="4"/>
        <v>A.9.1.2</v>
      </c>
      <c r="E135" s="110">
        <f>VLOOKUP(D135,'Gap - Anexo'!$B$6:$H$727,7,0)</f>
        <v>0</v>
      </c>
    </row>
    <row r="136" spans="2:5" ht="15.75" x14ac:dyDescent="0.25">
      <c r="B136" s="6">
        <v>9.1999999999999993</v>
      </c>
      <c r="C136" t="e">
        <f>VLOOKUP(B136,nist!C$2:C$284,1,0)</f>
        <v>#N/A</v>
      </c>
      <c r="D136" t="str">
        <f t="shared" si="4"/>
        <v>A.9.2</v>
      </c>
      <c r="E136" s="110" t="e">
        <f>VLOOKUP(D136,'Gap - Anexo'!$B$6:$H$727,7,0)</f>
        <v>#N/A</v>
      </c>
    </row>
    <row r="137" spans="2:5" ht="15.75" x14ac:dyDescent="0.25">
      <c r="B137" s="5" t="s">
        <v>194</v>
      </c>
      <c r="C137" t="str">
        <f>VLOOKUP(B137,nist!C$2:C$284,1,0)</f>
        <v>9.2.1</v>
      </c>
      <c r="D137" t="str">
        <f t="shared" si="4"/>
        <v>A.9.2.1</v>
      </c>
      <c r="E137" s="110">
        <f>VLOOKUP(D137,'Gap - Anexo'!$B$6:$H$727,7,0)</f>
        <v>0</v>
      </c>
    </row>
    <row r="138" spans="2:5" ht="15.75" x14ac:dyDescent="0.25">
      <c r="B138" s="5" t="s">
        <v>195</v>
      </c>
      <c r="C138" t="str">
        <f>VLOOKUP(B138,nist!C$2:C$284,1,0)</f>
        <v>9.2.2</v>
      </c>
      <c r="D138" t="str">
        <f t="shared" si="4"/>
        <v>A.9.2.2</v>
      </c>
      <c r="E138" s="110">
        <f>VLOOKUP(D138,'Gap - Anexo'!$B$6:$H$727,7,0)</f>
        <v>0</v>
      </c>
    </row>
    <row r="139" spans="2:5" ht="15.75" x14ac:dyDescent="0.25">
      <c r="B139" s="5" t="s">
        <v>196</v>
      </c>
      <c r="C139" t="str">
        <f>VLOOKUP(B139,nist!C$2:C$284,1,0)</f>
        <v>9.2.3</v>
      </c>
      <c r="D139" t="str">
        <f t="shared" si="4"/>
        <v>A.9.2.3</v>
      </c>
      <c r="E139" s="110">
        <f>VLOOKUP(D139,'Gap - Anexo'!$B$6:$H$727,7,0)</f>
        <v>0</v>
      </c>
    </row>
    <row r="140" spans="2:5" ht="15.75" x14ac:dyDescent="0.25">
      <c r="B140" s="5" t="s">
        <v>197</v>
      </c>
      <c r="C140" t="str">
        <f>VLOOKUP(B140,nist!C$2:C$284,1,0)</f>
        <v>9.2.4</v>
      </c>
      <c r="D140" t="str">
        <f t="shared" si="4"/>
        <v>A.9.2.4</v>
      </c>
      <c r="E140" s="110">
        <f>VLOOKUP(D140,'Gap - Anexo'!$B$6:$H$727,7,0)</f>
        <v>0</v>
      </c>
    </row>
    <row r="141" spans="2:5" ht="15.75" x14ac:dyDescent="0.25">
      <c r="B141" s="5" t="s">
        <v>198</v>
      </c>
      <c r="C141" t="e">
        <f>VLOOKUP(B141,nist!C$2:C$284,1,0)</f>
        <v>#N/A</v>
      </c>
      <c r="D141" t="str">
        <f t="shared" si="4"/>
        <v>A.9.2.5</v>
      </c>
      <c r="E141" s="110" t="e">
        <f>VLOOKUP(D141,'Gap - Anexo'!$B$6:$H$727,7,0)</f>
        <v>#N/A</v>
      </c>
    </row>
    <row r="142" spans="2:5" ht="15.75" x14ac:dyDescent="0.25">
      <c r="B142" s="5" t="s">
        <v>199</v>
      </c>
      <c r="C142" t="str">
        <f>VLOOKUP(B142,nist!C$2:C$284,1,0)</f>
        <v>9.2.6</v>
      </c>
      <c r="D142" t="str">
        <f t="shared" si="4"/>
        <v>A.9.2.6</v>
      </c>
      <c r="E142" s="110">
        <f>VLOOKUP(D142,'Gap - Anexo'!$B$6:$H$727,7,0)</f>
        <v>0</v>
      </c>
    </row>
    <row r="143" spans="2:5" ht="15.75" x14ac:dyDescent="0.25">
      <c r="B143" s="6">
        <v>9.3000000000000007</v>
      </c>
      <c r="C143" t="e">
        <f>VLOOKUP(B143,nist!C$2:C$284,1,0)</f>
        <v>#N/A</v>
      </c>
      <c r="D143" t="str">
        <f t="shared" si="4"/>
        <v>A.9.3</v>
      </c>
      <c r="E143" s="110" t="e">
        <f>VLOOKUP(D143,'Gap - Anexo'!$B$6:$H$727,7,0)</f>
        <v>#N/A</v>
      </c>
    </row>
    <row r="144" spans="2:5" ht="15.75" x14ac:dyDescent="0.25">
      <c r="B144" s="5" t="s">
        <v>200</v>
      </c>
      <c r="C144" t="str">
        <f>VLOOKUP(B144,nist!C$2:C$284,1,0)</f>
        <v>9.3.1</v>
      </c>
      <c r="D144" t="str">
        <f t="shared" si="4"/>
        <v>A.9.3.1</v>
      </c>
      <c r="E144" s="110">
        <f>VLOOKUP(D144,'Gap - Anexo'!$B$6:$H$727,7,0)</f>
        <v>0</v>
      </c>
    </row>
    <row r="145" spans="2:5" ht="15.75" x14ac:dyDescent="0.25">
      <c r="B145" s="6">
        <v>9.4</v>
      </c>
      <c r="C145" t="e">
        <f>VLOOKUP(B145,nist!C$2:C$284,1,0)</f>
        <v>#N/A</v>
      </c>
      <c r="D145" t="str">
        <f t="shared" si="4"/>
        <v>A.9.4</v>
      </c>
      <c r="E145" s="110" t="e">
        <f>VLOOKUP(D145,'Gap - Anexo'!$B$6:$H$727,7,0)</f>
        <v>#N/A</v>
      </c>
    </row>
    <row r="146" spans="2:5" ht="15.75" x14ac:dyDescent="0.25">
      <c r="B146" s="5" t="s">
        <v>201</v>
      </c>
      <c r="C146" t="str">
        <f>VLOOKUP(B146,nist!C$2:C$284,1,0)</f>
        <v>9.4.1</v>
      </c>
      <c r="D146" t="str">
        <f t="shared" si="4"/>
        <v>A.9.4.1</v>
      </c>
      <c r="E146" s="110">
        <f>VLOOKUP(D146,'Gap - Anexo'!$B$6:$H$727,7,0)</f>
        <v>0</v>
      </c>
    </row>
    <row r="147" spans="2:5" ht="15.75" x14ac:dyDescent="0.25">
      <c r="B147" s="5" t="s">
        <v>202</v>
      </c>
      <c r="C147" t="str">
        <f>VLOOKUP(B147,nist!C$2:C$284,1,0)</f>
        <v>9.4.2</v>
      </c>
      <c r="D147" t="str">
        <f t="shared" si="4"/>
        <v>A.9.4.2</v>
      </c>
      <c r="E147" s="110">
        <f>VLOOKUP(D147,'Gap - Anexo'!$B$6:$H$727,7,0)</f>
        <v>0</v>
      </c>
    </row>
    <row r="148" spans="2:5" ht="15.75" x14ac:dyDescent="0.25">
      <c r="B148" s="5" t="s">
        <v>203</v>
      </c>
      <c r="C148" t="str">
        <f>VLOOKUP(B148,nist!C$2:C$284,1,0)</f>
        <v>9.4.3</v>
      </c>
      <c r="D148" t="str">
        <f t="shared" si="4"/>
        <v>A.9.4.3</v>
      </c>
      <c r="E148" s="110">
        <f>VLOOKUP(D148,'Gap - Anexo'!$B$6:$H$727,7,0)</f>
        <v>0</v>
      </c>
    </row>
    <row r="149" spans="2:5" ht="15.75" x14ac:dyDescent="0.25">
      <c r="B149" s="5" t="s">
        <v>204</v>
      </c>
      <c r="C149" t="str">
        <f>VLOOKUP(B149,nist!C$2:C$284,1,0)</f>
        <v>9.4.4</v>
      </c>
      <c r="D149" t="str">
        <f t="shared" si="4"/>
        <v>A.9.4.4</v>
      </c>
      <c r="E149" s="110">
        <f>VLOOKUP(D149,'Gap - Anexo'!$B$6:$H$727,7,0)</f>
        <v>0</v>
      </c>
    </row>
    <row r="150" spans="2:5" ht="16.5" thickBot="1" x14ac:dyDescent="0.3">
      <c r="B150" s="7" t="s">
        <v>205</v>
      </c>
      <c r="C150" t="str">
        <f>VLOOKUP(B150,nist!C$2:C$284,1,0)</f>
        <v>9.4.5</v>
      </c>
      <c r="D150" t="str">
        <f t="shared" si="4"/>
        <v>A.9.4.5</v>
      </c>
      <c r="E150" s="110">
        <f>VLOOKUP(D150,'Gap - Anexo'!$B$6:$H$727,7,0)</f>
        <v>0</v>
      </c>
    </row>
    <row r="151" spans="2:5" x14ac:dyDescent="0.25">
      <c r="B151" t="s">
        <v>162</v>
      </c>
      <c r="D151" t="str">
        <f t="shared" ref="D151:D160" si="5">B151</f>
        <v>Clause 10</v>
      </c>
      <c r="E151" s="110">
        <f>VLOOKUP(D151,'Gap - ISO'!C$2:H$56,6,0)</f>
        <v>0</v>
      </c>
    </row>
    <row r="152" spans="2:5" x14ac:dyDescent="0.25">
      <c r="B152" t="s">
        <v>163</v>
      </c>
      <c r="D152" t="str">
        <f t="shared" si="5"/>
        <v>Clause 16.1.2</v>
      </c>
      <c r="E152" s="110" t="e">
        <f>VLOOKUP(D152,'Gap - ISO'!C$2:H$56,6,0)</f>
        <v>#N/A</v>
      </c>
    </row>
    <row r="153" spans="2:5" x14ac:dyDescent="0.25">
      <c r="B153" t="s">
        <v>140</v>
      </c>
      <c r="D153" t="str">
        <f t="shared" si="5"/>
        <v>Clause 4.1</v>
      </c>
      <c r="E153" s="110">
        <f>VLOOKUP(D153,'Gap - ISO'!C$2:H$56,6,0)</f>
        <v>0</v>
      </c>
    </row>
    <row r="154" spans="2:5" x14ac:dyDescent="0.25">
      <c r="B154" t="s">
        <v>142</v>
      </c>
      <c r="D154" t="str">
        <f t="shared" si="5"/>
        <v>Clause 6</v>
      </c>
      <c r="E154" s="110">
        <f>VLOOKUP(D154,'Gap - ISO'!C$2:H$56,6,0)</f>
        <v>0</v>
      </c>
    </row>
    <row r="155" spans="2:5" x14ac:dyDescent="0.25">
      <c r="B155" t="s">
        <v>144</v>
      </c>
      <c r="D155" t="str">
        <f t="shared" si="5"/>
        <v>Clause 6.1.2</v>
      </c>
      <c r="E155" s="110">
        <f>VLOOKUP(D155,'Gap - ISO'!C$2:H$56,6,0)</f>
        <v>0</v>
      </c>
    </row>
    <row r="156" spans="2:5" x14ac:dyDescent="0.25">
      <c r="B156" t="s">
        <v>146</v>
      </c>
      <c r="D156" t="str">
        <f t="shared" si="5"/>
        <v>Clause 6.1.3</v>
      </c>
      <c r="E156" s="110">
        <f>VLOOKUP(D156,'Gap - ISO'!C$2:H$56,6,0)</f>
        <v>0</v>
      </c>
    </row>
    <row r="157" spans="2:5" x14ac:dyDescent="0.25">
      <c r="B157" t="s">
        <v>159</v>
      </c>
      <c r="D157" t="str">
        <f t="shared" si="5"/>
        <v>Clause 7.4</v>
      </c>
      <c r="E157" s="110">
        <f>VLOOKUP(D157,'Gap - ISO'!C$2:H$56,6,0)</f>
        <v>0</v>
      </c>
    </row>
    <row r="158" spans="2:5" x14ac:dyDescent="0.25">
      <c r="B158" t="s">
        <v>164</v>
      </c>
      <c r="D158" t="str">
        <f t="shared" si="5"/>
        <v>Clause 8.3</v>
      </c>
      <c r="E158" s="110">
        <f>VLOOKUP(D158,'Gap - ISO'!C$2:H$56,6,0)</f>
        <v>0</v>
      </c>
    </row>
    <row r="159" spans="2:5" x14ac:dyDescent="0.25">
      <c r="B159" t="s">
        <v>165</v>
      </c>
      <c r="D159" t="str">
        <f t="shared" si="5"/>
        <v>Clause 9</v>
      </c>
      <c r="E159" s="110">
        <f>VLOOKUP(D159,'Gap - ISO'!C$2:H$56,6,0)</f>
        <v>0</v>
      </c>
    </row>
    <row r="160" spans="2:5" x14ac:dyDescent="0.25">
      <c r="B160" t="s">
        <v>166</v>
      </c>
      <c r="D160" t="str">
        <f t="shared" si="5"/>
        <v>Clause 9.3</v>
      </c>
      <c r="E160" s="110">
        <f>VLOOKUP(D160,'Gap - ISO'!C$2:H$56,6,0)</f>
        <v>0</v>
      </c>
    </row>
  </sheetData>
  <autoFilter ref="B1:E160">
    <sortState ref="B2:E160">
      <sortCondition ref="D1:D160"/>
    </sortState>
  </autoFilter>
  <conditionalFormatting sqref="C2:C150">
    <cfRule type="containsErrors" dxfId="0" priority="1">
      <formula>ISERROR(C2)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3"/>
  <sheetViews>
    <sheetView showGridLines="0" tabSelected="1" zoomScale="120" zoomScaleNormal="120" workbookViewId="0">
      <selection activeCell="E6" sqref="E6"/>
    </sheetView>
  </sheetViews>
  <sheetFormatPr defaultRowHeight="14.25" x14ac:dyDescent="0.2"/>
  <cols>
    <col min="1" max="1" width="2.140625" style="15" customWidth="1"/>
    <col min="2" max="2" width="10.28515625" style="87" hidden="1" customWidth="1"/>
    <col min="3" max="3" width="13.140625" style="87" hidden="1" customWidth="1"/>
    <col min="4" max="4" width="57.42578125" style="15" customWidth="1"/>
    <col min="5" max="5" width="29.28515625" style="15" customWidth="1"/>
    <col min="6" max="6" width="12.42578125" style="46" customWidth="1"/>
    <col min="7" max="7" width="13.28515625" style="59" customWidth="1"/>
    <col min="8" max="8" width="0" style="81" hidden="1" customWidth="1"/>
    <col min="9" max="16384" width="9.140625" style="15"/>
  </cols>
  <sheetData>
    <row r="1" spans="1:8" ht="28.5" thickBot="1" x14ac:dyDescent="0.45">
      <c r="D1" s="16" t="s">
        <v>580</v>
      </c>
      <c r="E1" s="17"/>
      <c r="F1" s="44"/>
      <c r="G1" s="56"/>
    </row>
    <row r="2" spans="1:8" ht="15" thickTop="1" x14ac:dyDescent="0.2">
      <c r="A2" s="18"/>
      <c r="B2" s="88"/>
      <c r="C2" s="88"/>
      <c r="D2" s="18"/>
      <c r="E2" s="18"/>
      <c r="F2" s="37"/>
      <c r="G2" s="57"/>
    </row>
    <row r="3" spans="1:8" ht="36" customHeight="1" x14ac:dyDescent="0.2">
      <c r="A3" s="18"/>
      <c r="B3" s="43" t="s">
        <v>733</v>
      </c>
      <c r="C3" s="43" t="s">
        <v>732</v>
      </c>
      <c r="D3" s="66" t="s">
        <v>407</v>
      </c>
      <c r="E3" s="66" t="s">
        <v>810</v>
      </c>
      <c r="F3" s="66" t="s">
        <v>581</v>
      </c>
      <c r="G3" s="66" t="s">
        <v>734</v>
      </c>
    </row>
    <row r="4" spans="1:8" ht="18" x14ac:dyDescent="0.25">
      <c r="D4" s="38" t="s">
        <v>586</v>
      </c>
      <c r="E4" s="39"/>
      <c r="F4" s="47"/>
      <c r="G4" s="60"/>
    </row>
    <row r="5" spans="1:8" ht="15" customHeight="1" x14ac:dyDescent="0.2">
      <c r="A5" s="18"/>
      <c r="B5" s="88"/>
      <c r="C5" s="88" t="s">
        <v>593</v>
      </c>
      <c r="D5" s="40" t="s">
        <v>587</v>
      </c>
      <c r="E5" s="41"/>
      <c r="F5" s="48"/>
      <c r="G5" s="61"/>
    </row>
    <row r="6" spans="1:8" x14ac:dyDescent="0.2">
      <c r="A6" s="18"/>
      <c r="B6" s="88" t="s">
        <v>141</v>
      </c>
      <c r="C6" s="88"/>
      <c r="D6" s="30" t="s">
        <v>408</v>
      </c>
      <c r="E6" s="68"/>
      <c r="F6" s="69"/>
      <c r="G6" s="70"/>
      <c r="H6" s="80">
        <f>AVERAGE(G7:G18)</f>
        <v>0</v>
      </c>
    </row>
    <row r="7" spans="1:8" ht="26.25" customHeight="1" x14ac:dyDescent="0.2">
      <c r="A7" s="18"/>
      <c r="C7" s="88"/>
      <c r="D7" s="25" t="s">
        <v>588</v>
      </c>
      <c r="E7" s="25"/>
      <c r="F7" s="25"/>
      <c r="G7" s="54">
        <f t="shared" ref="G7:G18" si="0">IF(F7="Controlado",1,IF(F7="Intermedio",0.5,0))</f>
        <v>0</v>
      </c>
    </row>
    <row r="8" spans="1:8" ht="20.25" customHeight="1" x14ac:dyDescent="0.2">
      <c r="A8" s="18"/>
      <c r="B8" s="88"/>
      <c r="C8" s="88"/>
      <c r="D8" s="25" t="s">
        <v>811</v>
      </c>
      <c r="E8" s="30"/>
      <c r="F8" s="30"/>
      <c r="G8" s="70"/>
    </row>
    <row r="9" spans="1:8" ht="16.5" customHeight="1" x14ac:dyDescent="0.2">
      <c r="A9" s="18"/>
      <c r="B9" s="88"/>
      <c r="C9" s="88"/>
      <c r="D9" s="28" t="s">
        <v>582</v>
      </c>
      <c r="E9" s="25"/>
      <c r="F9" s="25"/>
      <c r="G9" s="54">
        <f t="shared" si="0"/>
        <v>0</v>
      </c>
    </row>
    <row r="10" spans="1:8" ht="16.5" customHeight="1" x14ac:dyDescent="0.2">
      <c r="A10" s="18"/>
      <c r="B10" s="88"/>
      <c r="C10" s="88"/>
      <c r="D10" s="28" t="s">
        <v>812</v>
      </c>
      <c r="E10" s="25"/>
      <c r="F10" s="25"/>
      <c r="G10" s="54">
        <f t="shared" si="0"/>
        <v>0</v>
      </c>
    </row>
    <row r="11" spans="1:8" ht="28.5" customHeight="1" x14ac:dyDescent="0.2">
      <c r="A11" s="18"/>
      <c r="B11" s="88"/>
      <c r="C11" s="88"/>
      <c r="D11" s="28" t="s">
        <v>583</v>
      </c>
      <c r="E11" s="25"/>
      <c r="F11" s="25"/>
      <c r="G11" s="54">
        <f t="shared" si="0"/>
        <v>0</v>
      </c>
    </row>
    <row r="12" spans="1:8" ht="17.25" customHeight="1" x14ac:dyDescent="0.2">
      <c r="A12" s="18"/>
      <c r="B12" s="88"/>
      <c r="C12" s="88"/>
      <c r="D12" s="25" t="s">
        <v>813</v>
      </c>
      <c r="E12" s="30"/>
      <c r="F12" s="30"/>
      <c r="G12" s="70"/>
    </row>
    <row r="13" spans="1:8" ht="26.25" customHeight="1" x14ac:dyDescent="0.2">
      <c r="A13" s="18"/>
      <c r="B13" s="88"/>
      <c r="C13" s="88"/>
      <c r="D13" s="28" t="s">
        <v>1223</v>
      </c>
      <c r="E13" s="25"/>
      <c r="F13" s="25"/>
      <c r="G13" s="54">
        <f t="shared" si="0"/>
        <v>0</v>
      </c>
    </row>
    <row r="14" spans="1:8" ht="26.25" customHeight="1" x14ac:dyDescent="0.2">
      <c r="A14" s="18"/>
      <c r="B14" s="88"/>
      <c r="C14" s="88"/>
      <c r="D14" s="28" t="s">
        <v>814</v>
      </c>
      <c r="E14" s="25"/>
      <c r="F14" s="25"/>
      <c r="G14" s="54">
        <f t="shared" si="0"/>
        <v>0</v>
      </c>
    </row>
    <row r="15" spans="1:8" ht="20.25" customHeight="1" x14ac:dyDescent="0.2">
      <c r="A15" s="18"/>
      <c r="B15" s="88"/>
      <c r="C15" s="88"/>
      <c r="D15" s="28" t="s">
        <v>584</v>
      </c>
      <c r="E15" s="25"/>
      <c r="F15" s="25"/>
      <c r="G15" s="54">
        <f t="shared" si="0"/>
        <v>0</v>
      </c>
    </row>
    <row r="16" spans="1:8" ht="26.25" customHeight="1" x14ac:dyDescent="0.2">
      <c r="A16" s="18"/>
      <c r="B16" s="88"/>
      <c r="C16" s="88"/>
      <c r="D16" s="25" t="s">
        <v>816</v>
      </c>
      <c r="E16" s="25"/>
      <c r="F16" s="25"/>
      <c r="G16" s="54">
        <f t="shared" si="0"/>
        <v>0</v>
      </c>
    </row>
    <row r="17" spans="1:8" ht="26.25" customHeight="1" x14ac:dyDescent="0.2">
      <c r="A17" s="18"/>
      <c r="C17" s="88"/>
      <c r="D17" s="25" t="s">
        <v>585</v>
      </c>
      <c r="E17" s="25"/>
      <c r="F17" s="25"/>
      <c r="G17" s="54">
        <f t="shared" si="0"/>
        <v>0</v>
      </c>
    </row>
    <row r="18" spans="1:8" x14ac:dyDescent="0.2">
      <c r="A18" s="18"/>
      <c r="C18" s="88"/>
      <c r="D18" s="27" t="s">
        <v>815</v>
      </c>
      <c r="E18" s="25"/>
      <c r="F18" s="25"/>
      <c r="G18" s="54">
        <f t="shared" si="0"/>
        <v>0</v>
      </c>
    </row>
    <row r="19" spans="1:8" x14ac:dyDescent="0.2">
      <c r="A19" s="19"/>
      <c r="B19" s="89"/>
      <c r="C19" s="89"/>
      <c r="D19" s="19"/>
      <c r="E19" s="19"/>
      <c r="F19" s="50"/>
      <c r="G19" s="62"/>
    </row>
    <row r="20" spans="1:8" ht="15.75" x14ac:dyDescent="0.25">
      <c r="A20" s="18"/>
      <c r="B20" s="88"/>
      <c r="C20" s="88"/>
      <c r="D20" s="38" t="s">
        <v>1220</v>
      </c>
      <c r="E20" s="38"/>
      <c r="F20" s="51"/>
      <c r="G20" s="51"/>
    </row>
    <row r="21" spans="1:8" x14ac:dyDescent="0.2">
      <c r="A21" s="18"/>
      <c r="B21" s="88"/>
      <c r="C21" s="88"/>
      <c r="D21" s="40" t="s">
        <v>409</v>
      </c>
      <c r="E21" s="40"/>
      <c r="F21" s="52"/>
      <c r="G21" s="52"/>
    </row>
    <row r="22" spans="1:8" x14ac:dyDescent="0.2">
      <c r="A22" s="18"/>
      <c r="B22" s="88" t="s">
        <v>139</v>
      </c>
      <c r="C22" s="88" t="s">
        <v>593</v>
      </c>
      <c r="D22" s="30" t="s">
        <v>410</v>
      </c>
      <c r="E22" s="68"/>
      <c r="F22" s="69"/>
      <c r="G22" s="71"/>
      <c r="H22" s="81">
        <f>AVERAGE(G23:G27)</f>
        <v>0</v>
      </c>
    </row>
    <row r="23" spans="1:8" ht="18.75" customHeight="1" x14ac:dyDescent="0.2">
      <c r="A23" s="18"/>
      <c r="B23" s="88"/>
      <c r="C23" s="88"/>
      <c r="D23" s="25" t="s">
        <v>817</v>
      </c>
      <c r="E23" s="25"/>
      <c r="F23" s="25"/>
      <c r="G23" s="63">
        <f t="shared" ref="G23:G70" si="1">IF(F23="Controlado",1,IF(F23="Intermedio",0.5,0))</f>
        <v>0</v>
      </c>
    </row>
    <row r="24" spans="1:8" ht="27" customHeight="1" x14ac:dyDescent="0.2">
      <c r="A24" s="18"/>
      <c r="B24" s="88"/>
      <c r="C24" s="88"/>
      <c r="D24" s="93" t="s">
        <v>589</v>
      </c>
      <c r="E24" s="25"/>
      <c r="F24" s="25"/>
      <c r="G24" s="63">
        <f t="shared" si="1"/>
        <v>0</v>
      </c>
    </row>
    <row r="25" spans="1:8" ht="18.75" customHeight="1" x14ac:dyDescent="0.2">
      <c r="A25" s="18"/>
      <c r="B25" s="88"/>
      <c r="C25" s="88"/>
      <c r="D25" s="25" t="s">
        <v>590</v>
      </c>
      <c r="E25" s="25"/>
      <c r="F25" s="25"/>
      <c r="G25" s="63">
        <f t="shared" si="1"/>
        <v>0</v>
      </c>
    </row>
    <row r="26" spans="1:8" ht="18.75" customHeight="1" x14ac:dyDescent="0.2">
      <c r="A26" s="18"/>
      <c r="B26" s="88"/>
      <c r="C26" s="88"/>
      <c r="D26" s="25" t="s">
        <v>591</v>
      </c>
      <c r="E26" s="25"/>
      <c r="F26" s="25"/>
      <c r="G26" s="63">
        <f t="shared" si="1"/>
        <v>0</v>
      </c>
    </row>
    <row r="27" spans="1:8" ht="27" customHeight="1" x14ac:dyDescent="0.2">
      <c r="A27" s="18"/>
      <c r="B27" s="88"/>
      <c r="C27" s="88"/>
      <c r="D27" s="25" t="s">
        <v>818</v>
      </c>
      <c r="E27" s="25"/>
      <c r="F27" s="25"/>
      <c r="G27" s="63">
        <f t="shared" si="1"/>
        <v>0</v>
      </c>
    </row>
    <row r="28" spans="1:8" ht="18.75" customHeight="1" x14ac:dyDescent="0.2">
      <c r="A28" s="18"/>
      <c r="B28" s="88" t="s">
        <v>333</v>
      </c>
      <c r="C28" s="88"/>
      <c r="D28" s="30" t="s">
        <v>411</v>
      </c>
      <c r="E28" s="30"/>
      <c r="F28" s="30"/>
      <c r="G28" s="71"/>
      <c r="H28" s="81">
        <f>AVERAGE(G29)</f>
        <v>0</v>
      </c>
    </row>
    <row r="29" spans="1:8" ht="41.25" customHeight="1" x14ac:dyDescent="0.2">
      <c r="A29" s="18"/>
      <c r="B29" s="88"/>
      <c r="C29" s="88"/>
      <c r="D29" s="25" t="s">
        <v>412</v>
      </c>
      <c r="E29" s="25"/>
      <c r="F29" s="25"/>
      <c r="G29" s="63">
        <f t="shared" si="1"/>
        <v>0</v>
      </c>
    </row>
    <row r="30" spans="1:8" ht="22.5" customHeight="1" x14ac:dyDescent="0.2">
      <c r="A30" s="18"/>
      <c r="B30" s="88" t="s">
        <v>399</v>
      </c>
      <c r="C30" s="88"/>
      <c r="D30" s="30" t="s">
        <v>413</v>
      </c>
      <c r="E30" s="30"/>
      <c r="F30" s="30"/>
      <c r="G30" s="71"/>
      <c r="H30" s="81">
        <f>AVERAGE(G31:G32)</f>
        <v>0</v>
      </c>
    </row>
    <row r="31" spans="1:8" ht="33.75" customHeight="1" x14ac:dyDescent="0.2">
      <c r="A31" s="18"/>
      <c r="B31" s="88"/>
      <c r="C31" s="88"/>
      <c r="D31" s="25" t="s">
        <v>1225</v>
      </c>
      <c r="E31" s="25"/>
      <c r="F31" s="25"/>
      <c r="G31" s="63">
        <f t="shared" si="1"/>
        <v>0</v>
      </c>
    </row>
    <row r="32" spans="1:8" ht="33.75" customHeight="1" x14ac:dyDescent="0.2">
      <c r="A32" s="18"/>
      <c r="B32" s="88"/>
      <c r="C32" s="88" t="s">
        <v>593</v>
      </c>
      <c r="D32" s="25" t="s">
        <v>414</v>
      </c>
      <c r="E32" s="25"/>
      <c r="F32" s="25"/>
      <c r="G32" s="63">
        <f t="shared" si="1"/>
        <v>0</v>
      </c>
    </row>
    <row r="33" spans="1:8" ht="20.25" customHeight="1" x14ac:dyDescent="0.2">
      <c r="A33" s="18"/>
      <c r="B33" s="88" t="s">
        <v>143</v>
      </c>
      <c r="C33" s="88"/>
      <c r="D33" s="30" t="s">
        <v>415</v>
      </c>
      <c r="E33" s="30"/>
      <c r="F33" s="30"/>
      <c r="G33" s="71"/>
      <c r="H33" s="81">
        <f>AVERAGE(G34:G34)</f>
        <v>0</v>
      </c>
    </row>
    <row r="34" spans="1:8" ht="87" customHeight="1" x14ac:dyDescent="0.2">
      <c r="A34" s="18"/>
      <c r="B34" s="88"/>
      <c r="C34" s="88" t="s">
        <v>593</v>
      </c>
      <c r="D34" s="25" t="s">
        <v>819</v>
      </c>
      <c r="E34" s="25"/>
      <c r="F34" s="25"/>
      <c r="G34" s="63">
        <f t="shared" si="1"/>
        <v>0</v>
      </c>
    </row>
    <row r="35" spans="1:8" ht="22.5" customHeight="1" x14ac:dyDescent="0.2">
      <c r="A35" s="18"/>
      <c r="B35" s="88" t="s">
        <v>365</v>
      </c>
      <c r="C35" s="88"/>
      <c r="D35" s="30" t="s">
        <v>416</v>
      </c>
      <c r="E35" s="30"/>
      <c r="F35" s="30"/>
      <c r="G35" s="71"/>
      <c r="H35" s="81">
        <f>AVERAGE(G36)</f>
        <v>0</v>
      </c>
    </row>
    <row r="36" spans="1:8" ht="33.75" customHeight="1" x14ac:dyDescent="0.2">
      <c r="A36" s="18"/>
      <c r="B36" s="88"/>
      <c r="C36" s="88" t="s">
        <v>593</v>
      </c>
      <c r="D36" s="25" t="s">
        <v>592</v>
      </c>
      <c r="E36" s="25"/>
      <c r="F36" s="25"/>
      <c r="G36" s="63">
        <f t="shared" si="1"/>
        <v>0</v>
      </c>
    </row>
    <row r="37" spans="1:8" ht="33.75" customHeight="1" x14ac:dyDescent="0.2">
      <c r="A37" s="18"/>
      <c r="B37" s="88"/>
      <c r="C37" s="88"/>
      <c r="D37" s="185" t="s">
        <v>1221</v>
      </c>
      <c r="E37" s="68"/>
      <c r="F37" s="69"/>
      <c r="G37" s="71"/>
    </row>
    <row r="38" spans="1:8" x14ac:dyDescent="0.2">
      <c r="A38" s="18"/>
      <c r="B38" s="88" t="s">
        <v>329</v>
      </c>
      <c r="C38" s="88" t="s">
        <v>593</v>
      </c>
      <c r="D38" s="30" t="s">
        <v>417</v>
      </c>
      <c r="E38" s="30"/>
      <c r="F38" s="30"/>
      <c r="G38" s="71"/>
      <c r="H38" s="81">
        <f>AVERAGE(G39:G50)</f>
        <v>0</v>
      </c>
    </row>
    <row r="39" spans="1:8" ht="18" customHeight="1" x14ac:dyDescent="0.2">
      <c r="A39" s="18"/>
      <c r="B39" s="88"/>
      <c r="C39" s="88"/>
      <c r="D39" s="25" t="s">
        <v>418</v>
      </c>
      <c r="E39" s="25"/>
      <c r="F39" s="25"/>
      <c r="G39" s="63">
        <f t="shared" si="1"/>
        <v>0</v>
      </c>
    </row>
    <row r="40" spans="1:8" ht="18" customHeight="1" x14ac:dyDescent="0.2">
      <c r="A40" s="18"/>
      <c r="B40" s="88"/>
      <c r="C40" s="88"/>
      <c r="D40" s="25" t="s">
        <v>594</v>
      </c>
      <c r="E40" s="30"/>
      <c r="F40" s="30"/>
      <c r="G40" s="71"/>
    </row>
    <row r="41" spans="1:8" ht="18" customHeight="1" x14ac:dyDescent="0.2">
      <c r="A41" s="18"/>
      <c r="B41" s="88"/>
      <c r="C41" s="88"/>
      <c r="D41" s="25" t="s">
        <v>822</v>
      </c>
      <c r="E41" s="25"/>
      <c r="F41" s="25"/>
      <c r="G41" s="63">
        <f t="shared" si="1"/>
        <v>0</v>
      </c>
    </row>
    <row r="42" spans="1:8" ht="18" customHeight="1" x14ac:dyDescent="0.2">
      <c r="A42" s="18"/>
      <c r="B42" s="88"/>
      <c r="C42" s="88"/>
      <c r="D42" s="25" t="s">
        <v>820</v>
      </c>
      <c r="E42" s="25"/>
      <c r="F42" s="25"/>
      <c r="G42" s="63">
        <f t="shared" si="1"/>
        <v>0</v>
      </c>
    </row>
    <row r="43" spans="1:8" ht="18" customHeight="1" x14ac:dyDescent="0.2">
      <c r="A43" s="18"/>
      <c r="B43" s="88"/>
      <c r="C43" s="88"/>
      <c r="D43" s="25" t="s">
        <v>821</v>
      </c>
      <c r="E43" s="25"/>
      <c r="F43" s="25"/>
      <c r="G43" s="63">
        <f t="shared" si="1"/>
        <v>0</v>
      </c>
    </row>
    <row r="44" spans="1:8" ht="25.5" customHeight="1" x14ac:dyDescent="0.2">
      <c r="A44" s="18"/>
      <c r="B44" s="88"/>
      <c r="C44" s="88"/>
      <c r="D44" s="25" t="s">
        <v>1222</v>
      </c>
      <c r="E44" s="25"/>
      <c r="F44" s="25"/>
      <c r="G44" s="63">
        <f t="shared" si="1"/>
        <v>0</v>
      </c>
    </row>
    <row r="45" spans="1:8" ht="17.25" customHeight="1" x14ac:dyDescent="0.2">
      <c r="A45" s="18"/>
      <c r="B45" s="88"/>
      <c r="C45" s="88"/>
      <c r="D45" s="25" t="s">
        <v>823</v>
      </c>
      <c r="E45" s="25"/>
      <c r="F45" s="25"/>
      <c r="G45" s="63">
        <f t="shared" si="1"/>
        <v>0</v>
      </c>
    </row>
    <row r="46" spans="1:8" ht="17.25" customHeight="1" x14ac:dyDescent="0.2">
      <c r="A46" s="18"/>
      <c r="B46" s="88"/>
      <c r="C46" s="88"/>
      <c r="D46" s="25" t="s">
        <v>824</v>
      </c>
      <c r="E46" s="25"/>
      <c r="F46" s="25"/>
      <c r="G46" s="63">
        <f t="shared" si="1"/>
        <v>0</v>
      </c>
    </row>
    <row r="47" spans="1:8" ht="17.25" customHeight="1" x14ac:dyDescent="0.2">
      <c r="A47" s="18"/>
      <c r="B47" s="88"/>
      <c r="C47" s="88"/>
      <c r="D47" s="25" t="s">
        <v>826</v>
      </c>
      <c r="E47" s="25"/>
      <c r="F47" s="25"/>
      <c r="G47" s="63">
        <f t="shared" si="1"/>
        <v>0</v>
      </c>
    </row>
    <row r="48" spans="1:8" x14ac:dyDescent="0.2">
      <c r="A48" s="18"/>
      <c r="B48" s="88"/>
      <c r="C48" s="88"/>
      <c r="D48" s="25" t="s">
        <v>825</v>
      </c>
      <c r="E48" s="25"/>
      <c r="F48" s="25"/>
      <c r="G48" s="63">
        <f t="shared" si="1"/>
        <v>0</v>
      </c>
    </row>
    <row r="49" spans="1:8" x14ac:dyDescent="0.2">
      <c r="A49" s="18"/>
      <c r="B49" s="88"/>
      <c r="C49" s="88"/>
      <c r="D49" s="25" t="s">
        <v>827</v>
      </c>
      <c r="E49" s="25"/>
      <c r="F49" s="25"/>
      <c r="G49" s="63">
        <f t="shared" si="1"/>
        <v>0</v>
      </c>
    </row>
    <row r="50" spans="1:8" x14ac:dyDescent="0.2">
      <c r="A50" s="18"/>
      <c r="B50" s="88"/>
      <c r="C50" s="88"/>
      <c r="D50" s="25" t="s">
        <v>828</v>
      </c>
      <c r="E50" s="25"/>
      <c r="F50" s="25"/>
      <c r="G50" s="63">
        <f t="shared" si="1"/>
        <v>0</v>
      </c>
    </row>
    <row r="51" spans="1:8" x14ac:dyDescent="0.2">
      <c r="A51" s="18"/>
      <c r="B51" s="88" t="s">
        <v>1237</v>
      </c>
      <c r="C51" s="88" t="s">
        <v>593</v>
      </c>
      <c r="D51" s="30" t="s">
        <v>419</v>
      </c>
      <c r="E51" s="30"/>
      <c r="F51" s="30"/>
      <c r="G51" s="71"/>
      <c r="H51" s="81">
        <f>AVERAGE(G53:G70)</f>
        <v>0</v>
      </c>
    </row>
    <row r="52" spans="1:8" x14ac:dyDescent="0.2">
      <c r="A52" s="18"/>
      <c r="B52" s="88"/>
      <c r="C52" s="88"/>
      <c r="D52" s="25" t="s">
        <v>829</v>
      </c>
      <c r="E52" s="30" t="s">
        <v>830</v>
      </c>
      <c r="F52" s="30"/>
      <c r="G52" s="30"/>
    </row>
    <row r="53" spans="1:8" x14ac:dyDescent="0.2">
      <c r="A53" s="18"/>
      <c r="B53" s="88"/>
      <c r="C53" s="88"/>
      <c r="D53" s="25" t="s">
        <v>831</v>
      </c>
      <c r="E53" s="25"/>
      <c r="F53" s="25"/>
      <c r="G53" s="63">
        <f t="shared" si="1"/>
        <v>0</v>
      </c>
    </row>
    <row r="54" spans="1:8" x14ac:dyDescent="0.2">
      <c r="A54" s="18"/>
      <c r="B54" s="88"/>
      <c r="C54" s="88"/>
      <c r="D54" s="25" t="s">
        <v>832</v>
      </c>
      <c r="E54" s="106"/>
      <c r="F54" s="25"/>
      <c r="G54" s="63">
        <f t="shared" si="1"/>
        <v>0</v>
      </c>
    </row>
    <row r="55" spans="1:8" ht="32.25" customHeight="1" x14ac:dyDescent="0.2">
      <c r="A55" s="18"/>
      <c r="B55" s="88"/>
      <c r="C55" s="88"/>
      <c r="D55" s="25" t="s">
        <v>833</v>
      </c>
      <c r="E55" s="106"/>
      <c r="F55" s="25"/>
      <c r="G55" s="63">
        <f t="shared" si="1"/>
        <v>0</v>
      </c>
    </row>
    <row r="56" spans="1:8" ht="32.25" customHeight="1" x14ac:dyDescent="0.2">
      <c r="A56" s="18"/>
      <c r="B56" s="88"/>
      <c r="C56" s="88"/>
      <c r="D56" s="25" t="s">
        <v>834</v>
      </c>
      <c r="E56" s="106"/>
      <c r="F56" s="25"/>
      <c r="G56" s="63">
        <f t="shared" si="1"/>
        <v>0</v>
      </c>
    </row>
    <row r="57" spans="1:8" ht="28.5" customHeight="1" x14ac:dyDescent="0.2">
      <c r="A57" s="18"/>
      <c r="B57" s="88"/>
      <c r="C57" s="88"/>
      <c r="D57" s="25" t="s">
        <v>835</v>
      </c>
      <c r="E57" s="106"/>
      <c r="F57" s="25"/>
      <c r="G57" s="63">
        <f t="shared" si="1"/>
        <v>0</v>
      </c>
    </row>
    <row r="58" spans="1:8" ht="22.5" x14ac:dyDescent="0.2">
      <c r="A58" s="18"/>
      <c r="B58" s="88"/>
      <c r="C58" s="88"/>
      <c r="D58" s="25" t="s">
        <v>836</v>
      </c>
      <c r="E58" s="106"/>
      <c r="F58" s="25"/>
      <c r="G58" s="63">
        <f t="shared" si="1"/>
        <v>0</v>
      </c>
    </row>
    <row r="59" spans="1:8" ht="22.5" x14ac:dyDescent="0.2">
      <c r="A59" s="18"/>
      <c r="B59" s="88"/>
      <c r="C59" s="88"/>
      <c r="D59" s="25" t="s">
        <v>595</v>
      </c>
      <c r="E59" s="106"/>
      <c r="F59" s="25"/>
      <c r="G59" s="63">
        <f t="shared" si="1"/>
        <v>0</v>
      </c>
    </row>
    <row r="60" spans="1:8" ht="33.75" x14ac:dyDescent="0.2">
      <c r="A60" s="18"/>
      <c r="B60" s="88"/>
      <c r="C60" s="88"/>
      <c r="D60" s="25" t="s">
        <v>837</v>
      </c>
      <c r="E60" s="106"/>
      <c r="F60" s="25"/>
      <c r="G60" s="63">
        <f t="shared" si="1"/>
        <v>0</v>
      </c>
    </row>
    <row r="61" spans="1:8" ht="20.25" customHeight="1" x14ac:dyDescent="0.2">
      <c r="A61" s="18"/>
      <c r="B61" s="88"/>
      <c r="C61" s="88"/>
      <c r="D61" s="25" t="s">
        <v>838</v>
      </c>
      <c r="E61" s="106"/>
      <c r="F61" s="25"/>
      <c r="G61" s="63">
        <f t="shared" si="1"/>
        <v>0</v>
      </c>
    </row>
    <row r="62" spans="1:8" ht="20.25" customHeight="1" x14ac:dyDescent="0.2">
      <c r="A62" s="18"/>
      <c r="B62" s="88"/>
      <c r="C62" s="88"/>
      <c r="D62" s="25" t="s">
        <v>839</v>
      </c>
      <c r="E62" s="106"/>
      <c r="F62" s="25"/>
      <c r="G62" s="63">
        <f t="shared" si="1"/>
        <v>0</v>
      </c>
    </row>
    <row r="63" spans="1:8" ht="42.75" customHeight="1" x14ac:dyDescent="0.2">
      <c r="A63" s="18"/>
      <c r="B63" s="88"/>
      <c r="C63" s="88"/>
      <c r="D63" s="25" t="s">
        <v>840</v>
      </c>
      <c r="E63" s="106"/>
      <c r="F63" s="25"/>
      <c r="G63" s="63">
        <f>IF(F63="Controlado",1,IF(F63="Intermedio",0.5,0))</f>
        <v>0</v>
      </c>
    </row>
    <row r="64" spans="1:8" ht="41.25" customHeight="1" x14ac:dyDescent="0.2">
      <c r="A64" s="18"/>
      <c r="B64" s="88"/>
      <c r="C64" s="88"/>
      <c r="D64" s="25" t="s">
        <v>841</v>
      </c>
      <c r="E64" s="106"/>
      <c r="F64" s="25"/>
      <c r="G64" s="63">
        <f t="shared" si="1"/>
        <v>0</v>
      </c>
    </row>
    <row r="65" spans="1:8" x14ac:dyDescent="0.2">
      <c r="A65" s="18"/>
      <c r="B65" s="88"/>
      <c r="C65" s="88"/>
      <c r="D65" s="25" t="s">
        <v>842</v>
      </c>
      <c r="E65" s="106"/>
      <c r="F65" s="25"/>
      <c r="G65" s="63">
        <f t="shared" si="1"/>
        <v>0</v>
      </c>
    </row>
    <row r="66" spans="1:8" x14ac:dyDescent="0.2">
      <c r="A66" s="18"/>
      <c r="B66" s="88"/>
      <c r="C66" s="88"/>
      <c r="D66" s="25" t="s">
        <v>843</v>
      </c>
      <c r="E66" s="106"/>
      <c r="F66" s="25"/>
      <c r="G66" s="63">
        <f t="shared" si="1"/>
        <v>0</v>
      </c>
    </row>
    <row r="67" spans="1:8" x14ac:dyDescent="0.2">
      <c r="A67" s="18"/>
      <c r="B67" s="88"/>
      <c r="C67" s="88"/>
      <c r="D67" s="25" t="s">
        <v>844</v>
      </c>
      <c r="E67" s="106"/>
      <c r="F67" s="54"/>
      <c r="G67" s="63">
        <f t="shared" si="1"/>
        <v>0</v>
      </c>
    </row>
    <row r="68" spans="1:8" x14ac:dyDescent="0.2">
      <c r="A68" s="18"/>
      <c r="B68" s="88"/>
      <c r="C68" s="88"/>
      <c r="D68" s="25" t="s">
        <v>845</v>
      </c>
      <c r="E68" s="106"/>
      <c r="F68" s="25"/>
      <c r="G68" s="63">
        <f t="shared" si="1"/>
        <v>0</v>
      </c>
    </row>
    <row r="69" spans="1:8" ht="33.75" x14ac:dyDescent="0.2">
      <c r="A69" s="18"/>
      <c r="B69" s="88"/>
      <c r="C69" s="88"/>
      <c r="D69" s="25" t="s">
        <v>846</v>
      </c>
      <c r="E69" s="106"/>
      <c r="F69" s="25"/>
      <c r="G69" s="63">
        <f>IF(F69="Controlado",1,IF(F69="Intermedio",0.5,0))</f>
        <v>0</v>
      </c>
    </row>
    <row r="70" spans="1:8" ht="22.5" x14ac:dyDescent="0.2">
      <c r="A70" s="18"/>
      <c r="B70" s="88"/>
      <c r="C70" s="88"/>
      <c r="D70" s="25" t="s">
        <v>847</v>
      </c>
      <c r="E70" s="106"/>
      <c r="F70" s="25"/>
      <c r="G70" s="63">
        <f t="shared" si="1"/>
        <v>0</v>
      </c>
    </row>
    <row r="71" spans="1:8" x14ac:dyDescent="0.2">
      <c r="A71" s="19"/>
      <c r="B71" s="89"/>
      <c r="C71" s="89"/>
      <c r="D71" s="32"/>
      <c r="E71" s="32"/>
      <c r="F71" s="55"/>
      <c r="G71" s="55"/>
      <c r="H71" s="82"/>
    </row>
    <row r="72" spans="1:8" ht="18" x14ac:dyDescent="0.25">
      <c r="A72" s="18"/>
      <c r="B72" s="88"/>
      <c r="C72" s="88"/>
      <c r="D72" s="33" t="s">
        <v>596</v>
      </c>
      <c r="E72" s="208"/>
      <c r="F72" s="208"/>
      <c r="G72" s="64"/>
    </row>
    <row r="73" spans="1:8" x14ac:dyDescent="0.2">
      <c r="A73" s="18"/>
      <c r="B73" s="88"/>
      <c r="C73" s="88"/>
      <c r="D73" s="34" t="s">
        <v>597</v>
      </c>
      <c r="E73" s="35"/>
      <c r="F73" s="45"/>
      <c r="G73" s="58"/>
    </row>
    <row r="74" spans="1:8" x14ac:dyDescent="0.2">
      <c r="A74" s="18"/>
      <c r="B74" s="88" t="s">
        <v>342</v>
      </c>
      <c r="C74" s="90" t="s">
        <v>593</v>
      </c>
      <c r="D74" s="53" t="s">
        <v>598</v>
      </c>
      <c r="E74" s="24"/>
      <c r="F74" s="53"/>
      <c r="G74" s="53"/>
      <c r="H74" s="81">
        <f>AVERAGE(G75:G80,G82:G84)</f>
        <v>0</v>
      </c>
    </row>
    <row r="75" spans="1:8" ht="22.5" x14ac:dyDescent="0.2">
      <c r="A75" s="18"/>
      <c r="B75" s="88"/>
      <c r="C75" s="88"/>
      <c r="D75" s="25" t="s">
        <v>599</v>
      </c>
      <c r="E75" s="25"/>
      <c r="F75" s="25"/>
      <c r="G75" s="26">
        <f>IF(F75="Controlado",1,IF(F75="Intermedio",0.5,0))</f>
        <v>0</v>
      </c>
    </row>
    <row r="76" spans="1:8" ht="61.5" customHeight="1" x14ac:dyDescent="0.2">
      <c r="A76" s="18"/>
      <c r="B76" s="88"/>
      <c r="C76" s="88"/>
      <c r="D76" s="25" t="s">
        <v>848</v>
      </c>
      <c r="E76" s="30"/>
      <c r="F76" s="30"/>
      <c r="G76" s="73"/>
    </row>
    <row r="77" spans="1:8" ht="18" customHeight="1" x14ac:dyDescent="0.2">
      <c r="A77" s="18"/>
      <c r="B77" s="88"/>
      <c r="C77" s="88"/>
      <c r="D77" s="28" t="s">
        <v>850</v>
      </c>
      <c r="E77" s="25"/>
      <c r="F77" s="25"/>
      <c r="G77" s="26">
        <f t="shared" ref="G77:G112" si="2">IF(F77="Controlado",1,IF(F77="Intermedio",0.5,0))</f>
        <v>0</v>
      </c>
    </row>
    <row r="78" spans="1:8" ht="18" customHeight="1" x14ac:dyDescent="0.2">
      <c r="A78" s="18"/>
      <c r="B78" s="88"/>
      <c r="C78" s="88"/>
      <c r="D78" s="28" t="s">
        <v>849</v>
      </c>
      <c r="E78" s="25"/>
      <c r="F78" s="25"/>
      <c r="G78" s="26">
        <f t="shared" si="2"/>
        <v>0</v>
      </c>
    </row>
    <row r="79" spans="1:8" ht="18" customHeight="1" x14ac:dyDescent="0.2">
      <c r="A79" s="18"/>
      <c r="B79" s="88"/>
      <c r="C79" s="88"/>
      <c r="D79" s="28" t="s">
        <v>851</v>
      </c>
      <c r="E79" s="25"/>
      <c r="F79" s="25"/>
      <c r="G79" s="26">
        <f t="shared" si="2"/>
        <v>0</v>
      </c>
    </row>
    <row r="80" spans="1:8" ht="22.5" x14ac:dyDescent="0.2">
      <c r="A80" s="18"/>
      <c r="B80" s="88"/>
      <c r="C80" s="88"/>
      <c r="D80" s="28" t="s">
        <v>852</v>
      </c>
      <c r="E80" s="25"/>
      <c r="F80" s="25"/>
      <c r="G80" s="26">
        <f t="shared" si="2"/>
        <v>0</v>
      </c>
    </row>
    <row r="81" spans="1:8" ht="22.5" x14ac:dyDescent="0.2">
      <c r="A81" s="18"/>
      <c r="B81" s="88"/>
      <c r="C81" s="88"/>
      <c r="D81" s="25" t="s">
        <v>601</v>
      </c>
      <c r="E81" s="30"/>
      <c r="F81" s="30"/>
      <c r="G81" s="73"/>
    </row>
    <row r="82" spans="1:8" x14ac:dyDescent="0.2">
      <c r="A82" s="18"/>
      <c r="B82" s="88"/>
      <c r="C82" s="88"/>
      <c r="D82" s="28" t="s">
        <v>600</v>
      </c>
      <c r="E82" s="25"/>
      <c r="F82" s="25"/>
      <c r="G82" s="26">
        <f t="shared" si="2"/>
        <v>0</v>
      </c>
    </row>
    <row r="83" spans="1:8" ht="22.5" x14ac:dyDescent="0.2">
      <c r="A83" s="18"/>
      <c r="B83" s="88"/>
      <c r="C83" s="88"/>
      <c r="D83" s="28" t="s">
        <v>602</v>
      </c>
      <c r="E83" s="25"/>
      <c r="F83" s="25"/>
      <c r="G83" s="26">
        <f t="shared" si="2"/>
        <v>0</v>
      </c>
    </row>
    <row r="84" spans="1:8" ht="22.5" x14ac:dyDescent="0.2">
      <c r="A84" s="18"/>
      <c r="B84" s="88"/>
      <c r="C84" s="88"/>
      <c r="D84" s="25" t="s">
        <v>603</v>
      </c>
      <c r="E84" s="25"/>
      <c r="F84" s="25"/>
      <c r="G84" s="26">
        <f t="shared" si="2"/>
        <v>0</v>
      </c>
    </row>
    <row r="85" spans="1:8" x14ac:dyDescent="0.2">
      <c r="A85" s="18"/>
      <c r="B85" s="88" t="s">
        <v>604</v>
      </c>
      <c r="D85" s="53" t="s">
        <v>420</v>
      </c>
      <c r="E85" s="30"/>
      <c r="F85" s="30"/>
      <c r="G85" s="73"/>
      <c r="H85" s="81">
        <f>AVERAGE(G86:G90)</f>
        <v>0</v>
      </c>
    </row>
    <row r="86" spans="1:8" ht="27.75" customHeight="1" x14ac:dyDescent="0.2">
      <c r="A86" s="18"/>
      <c r="B86" s="88"/>
      <c r="C86" s="88" t="s">
        <v>593</v>
      </c>
      <c r="D86" s="25" t="s">
        <v>853</v>
      </c>
      <c r="E86" s="25"/>
      <c r="F86" s="25"/>
      <c r="G86" s="26">
        <f t="shared" si="2"/>
        <v>0</v>
      </c>
    </row>
    <row r="87" spans="1:8" ht="22.5" x14ac:dyDescent="0.2">
      <c r="A87" s="18"/>
      <c r="B87" s="88"/>
      <c r="C87" s="88"/>
      <c r="D87" s="28" t="s">
        <v>605</v>
      </c>
      <c r="E87" s="25"/>
      <c r="F87" s="25"/>
      <c r="G87" s="26">
        <f t="shared" si="2"/>
        <v>0</v>
      </c>
    </row>
    <row r="88" spans="1:8" ht="22.5" x14ac:dyDescent="0.2">
      <c r="A88" s="18"/>
      <c r="B88" s="88"/>
      <c r="C88" s="88"/>
      <c r="D88" s="28" t="s">
        <v>606</v>
      </c>
      <c r="E88" s="25"/>
      <c r="F88" s="25"/>
      <c r="G88" s="26">
        <f t="shared" si="2"/>
        <v>0</v>
      </c>
    </row>
    <row r="89" spans="1:8" x14ac:dyDescent="0.2">
      <c r="A89" s="18"/>
      <c r="B89" s="88"/>
      <c r="C89" s="88"/>
      <c r="D89" s="28" t="s">
        <v>854</v>
      </c>
      <c r="E89" s="25"/>
      <c r="F89" s="25"/>
      <c r="G89" s="26">
        <f t="shared" si="2"/>
        <v>0</v>
      </c>
    </row>
    <row r="90" spans="1:8" ht="22.5" x14ac:dyDescent="0.2">
      <c r="A90" s="18"/>
      <c r="B90" s="88"/>
      <c r="C90" s="88"/>
      <c r="D90" s="28" t="s">
        <v>855</v>
      </c>
      <c r="E90" s="25"/>
      <c r="F90" s="25"/>
      <c r="G90" s="26">
        <f t="shared" si="2"/>
        <v>0</v>
      </c>
    </row>
    <row r="91" spans="1:8" x14ac:dyDescent="0.2">
      <c r="A91" s="18"/>
      <c r="B91" s="88"/>
      <c r="C91" s="88"/>
      <c r="D91" s="34" t="s">
        <v>421</v>
      </c>
      <c r="E91" s="72"/>
      <c r="F91" s="72"/>
      <c r="G91" s="74"/>
    </row>
    <row r="92" spans="1:8" x14ac:dyDescent="0.2">
      <c r="A92" s="18"/>
      <c r="B92" s="88" t="s">
        <v>607</v>
      </c>
      <c r="D92" s="53" t="s">
        <v>422</v>
      </c>
      <c r="E92" s="30"/>
      <c r="F92" s="30"/>
      <c r="G92" s="73"/>
      <c r="H92" s="81">
        <f>AVERAGE(G93:G98)</f>
        <v>0</v>
      </c>
    </row>
    <row r="93" spans="1:8" x14ac:dyDescent="0.2">
      <c r="A93" s="18"/>
      <c r="B93" s="88"/>
      <c r="D93" s="49" t="s">
        <v>856</v>
      </c>
      <c r="E93" s="30"/>
      <c r="F93" s="30"/>
      <c r="G93" s="73"/>
    </row>
    <row r="94" spans="1:8" ht="22.5" x14ac:dyDescent="0.2">
      <c r="A94" s="18"/>
      <c r="B94" s="88"/>
      <c r="D94" s="94" t="s">
        <v>1226</v>
      </c>
      <c r="E94" s="25"/>
      <c r="F94" s="25"/>
      <c r="G94" s="26">
        <f t="shared" si="2"/>
        <v>0</v>
      </c>
    </row>
    <row r="95" spans="1:8" ht="22.5" x14ac:dyDescent="0.2">
      <c r="A95" s="18"/>
      <c r="B95" s="88"/>
      <c r="D95" s="94" t="s">
        <v>857</v>
      </c>
      <c r="E95" s="25"/>
      <c r="F95" s="25"/>
      <c r="G95" s="26">
        <f t="shared" si="2"/>
        <v>0</v>
      </c>
    </row>
    <row r="96" spans="1:8" ht="22.5" x14ac:dyDescent="0.2">
      <c r="A96" s="18"/>
      <c r="B96" s="88"/>
      <c r="C96" s="88"/>
      <c r="D96" s="94" t="s">
        <v>858</v>
      </c>
      <c r="E96" s="25"/>
      <c r="F96" s="25"/>
      <c r="G96" s="26">
        <f t="shared" si="2"/>
        <v>0</v>
      </c>
    </row>
    <row r="97" spans="1:8" ht="22.5" x14ac:dyDescent="0.2">
      <c r="A97" s="18"/>
      <c r="B97" s="88"/>
      <c r="C97" s="88"/>
      <c r="D97" s="94" t="s">
        <v>608</v>
      </c>
      <c r="E97" s="25"/>
      <c r="F97" s="25"/>
      <c r="G97" s="26">
        <f t="shared" si="2"/>
        <v>0</v>
      </c>
    </row>
    <row r="98" spans="1:8" ht="22.5" x14ac:dyDescent="0.2">
      <c r="A98" s="18"/>
      <c r="B98" s="88"/>
      <c r="C98" s="88"/>
      <c r="D98" s="94" t="s">
        <v>609</v>
      </c>
      <c r="E98" s="25"/>
      <c r="F98" s="25"/>
      <c r="G98" s="26">
        <f t="shared" si="2"/>
        <v>0</v>
      </c>
    </row>
    <row r="99" spans="1:8" ht="22.5" x14ac:dyDescent="0.2">
      <c r="A99" s="18"/>
      <c r="B99" s="88" t="s">
        <v>344</v>
      </c>
      <c r="C99" s="88"/>
      <c r="D99" s="53" t="s">
        <v>423</v>
      </c>
      <c r="E99" s="30"/>
      <c r="F99" s="30"/>
      <c r="G99" s="73"/>
      <c r="H99" s="81">
        <f>AVERAGE(G100:G105)</f>
        <v>0</v>
      </c>
    </row>
    <row r="100" spans="1:8" x14ac:dyDescent="0.2">
      <c r="A100" s="18"/>
      <c r="B100" s="88"/>
      <c r="C100" s="88"/>
      <c r="D100" s="25" t="s">
        <v>610</v>
      </c>
      <c r="E100" s="25"/>
      <c r="F100" s="25"/>
      <c r="G100" s="26">
        <f t="shared" si="2"/>
        <v>0</v>
      </c>
    </row>
    <row r="101" spans="1:8" x14ac:dyDescent="0.2">
      <c r="A101" s="18"/>
      <c r="B101" s="88"/>
      <c r="C101" s="88"/>
      <c r="D101" s="25" t="s">
        <v>612</v>
      </c>
      <c r="E101" s="25"/>
      <c r="F101" s="25"/>
      <c r="G101" s="26">
        <f t="shared" si="2"/>
        <v>0</v>
      </c>
    </row>
    <row r="102" spans="1:8" ht="22.5" x14ac:dyDescent="0.2">
      <c r="A102" s="18"/>
      <c r="B102" s="88"/>
      <c r="C102" s="88"/>
      <c r="D102" s="25" t="s">
        <v>613</v>
      </c>
      <c r="E102" s="25"/>
      <c r="F102" s="25"/>
      <c r="G102" s="26">
        <f t="shared" si="2"/>
        <v>0</v>
      </c>
    </row>
    <row r="103" spans="1:8" ht="22.5" x14ac:dyDescent="0.2">
      <c r="A103" s="18"/>
      <c r="B103" s="88"/>
      <c r="C103" s="88"/>
      <c r="D103" s="25" t="s">
        <v>859</v>
      </c>
      <c r="E103" s="25"/>
      <c r="F103" s="25"/>
      <c r="G103" s="26">
        <f t="shared" si="2"/>
        <v>0</v>
      </c>
    </row>
    <row r="104" spans="1:8" ht="22.5" x14ac:dyDescent="0.2">
      <c r="A104" s="18"/>
      <c r="B104" s="88"/>
      <c r="C104" s="88"/>
      <c r="D104" s="25" t="s">
        <v>611</v>
      </c>
      <c r="E104" s="25"/>
      <c r="F104" s="25"/>
      <c r="G104" s="26">
        <f t="shared" si="2"/>
        <v>0</v>
      </c>
    </row>
    <row r="105" spans="1:8" x14ac:dyDescent="0.2">
      <c r="A105" s="18"/>
      <c r="B105" s="88"/>
      <c r="C105" s="88"/>
      <c r="D105" s="25" t="s">
        <v>614</v>
      </c>
      <c r="E105" s="25"/>
      <c r="F105" s="25"/>
      <c r="G105" s="26">
        <f t="shared" si="2"/>
        <v>0</v>
      </c>
    </row>
    <row r="106" spans="1:8" x14ac:dyDescent="0.2">
      <c r="A106" s="18"/>
      <c r="B106" s="88" t="s">
        <v>615</v>
      </c>
      <c r="C106" s="88"/>
      <c r="D106" s="53" t="s">
        <v>424</v>
      </c>
      <c r="E106" s="30"/>
      <c r="F106" s="30"/>
      <c r="G106" s="73"/>
      <c r="H106" s="81">
        <f>AVERAGE(G107:G109)</f>
        <v>0</v>
      </c>
    </row>
    <row r="107" spans="1:8" x14ac:dyDescent="0.2">
      <c r="A107" s="18"/>
      <c r="B107" s="88"/>
      <c r="C107" s="88"/>
      <c r="D107" s="25" t="s">
        <v>616</v>
      </c>
      <c r="E107" s="25"/>
      <c r="F107" s="25"/>
      <c r="G107" s="26">
        <f t="shared" si="2"/>
        <v>0</v>
      </c>
    </row>
    <row r="108" spans="1:8" ht="22.5" x14ac:dyDescent="0.2">
      <c r="A108" s="18"/>
      <c r="B108" s="88"/>
      <c r="C108" s="88"/>
      <c r="D108" s="25" t="s">
        <v>425</v>
      </c>
      <c r="F108" s="25"/>
      <c r="G108" s="26">
        <f t="shared" si="2"/>
        <v>0</v>
      </c>
    </row>
    <row r="109" spans="1:8" ht="22.5" x14ac:dyDescent="0.2">
      <c r="A109" s="18"/>
      <c r="B109" s="88"/>
      <c r="C109" s="88"/>
      <c r="D109" s="25" t="s">
        <v>860</v>
      </c>
      <c r="E109" s="25"/>
      <c r="F109" s="25"/>
      <c r="G109" s="26">
        <f t="shared" si="2"/>
        <v>0</v>
      </c>
    </row>
    <row r="110" spans="1:8" x14ac:dyDescent="0.2">
      <c r="A110" s="18"/>
      <c r="B110" s="88"/>
      <c r="C110" s="88"/>
      <c r="D110" s="34" t="s">
        <v>426</v>
      </c>
      <c r="E110" s="72"/>
      <c r="F110" s="72"/>
      <c r="G110" s="74"/>
    </row>
    <row r="111" spans="1:8" x14ac:dyDescent="0.2">
      <c r="A111" s="18"/>
      <c r="B111" s="88" t="s">
        <v>626</v>
      </c>
      <c r="C111" s="88"/>
      <c r="D111" s="53" t="s">
        <v>427</v>
      </c>
      <c r="E111" s="30"/>
      <c r="F111" s="30"/>
      <c r="G111" s="73"/>
      <c r="H111" s="81">
        <f>AVERAGE(G112)</f>
        <v>0</v>
      </c>
    </row>
    <row r="112" spans="1:8" ht="22.5" x14ac:dyDescent="0.2">
      <c r="A112" s="18"/>
      <c r="B112" s="88"/>
      <c r="C112" s="88"/>
      <c r="D112" s="49" t="s">
        <v>617</v>
      </c>
      <c r="E112" s="25"/>
      <c r="F112" s="25"/>
      <c r="G112" s="26">
        <f t="shared" si="2"/>
        <v>0</v>
      </c>
    </row>
    <row r="113" spans="1:8" x14ac:dyDescent="0.2">
      <c r="A113" s="18"/>
      <c r="B113" s="88"/>
      <c r="C113" s="88"/>
      <c r="D113" s="18"/>
      <c r="E113" s="18"/>
      <c r="F113" s="18"/>
      <c r="G113" s="18"/>
      <c r="H113" s="83"/>
    </row>
    <row r="114" spans="1:8" ht="18" x14ac:dyDescent="0.25">
      <c r="A114" s="19"/>
      <c r="B114" s="89"/>
      <c r="C114" s="89"/>
      <c r="D114" s="33" t="s">
        <v>618</v>
      </c>
      <c r="E114" s="208"/>
      <c r="F114" s="208"/>
      <c r="G114" s="64"/>
    </row>
    <row r="115" spans="1:8" x14ac:dyDescent="0.2">
      <c r="A115" s="18"/>
      <c r="C115" s="88"/>
      <c r="D115" s="34" t="s">
        <v>428</v>
      </c>
      <c r="E115" s="35"/>
      <c r="F115" s="45"/>
      <c r="G115" s="58"/>
    </row>
    <row r="116" spans="1:8" x14ac:dyDescent="0.2">
      <c r="A116" s="18"/>
      <c r="B116" s="88" t="s">
        <v>281</v>
      </c>
      <c r="C116" s="88"/>
      <c r="D116" s="53" t="s">
        <v>429</v>
      </c>
      <c r="E116" s="24"/>
      <c r="F116" s="53"/>
      <c r="G116" s="53"/>
      <c r="H116" s="81">
        <f>AVERAGE(G117:G123)</f>
        <v>0</v>
      </c>
    </row>
    <row r="117" spans="1:8" ht="18" customHeight="1" x14ac:dyDescent="0.2">
      <c r="A117" s="18"/>
      <c r="B117" s="88"/>
      <c r="C117" s="88"/>
      <c r="D117" s="49" t="s">
        <v>619</v>
      </c>
      <c r="E117" s="104"/>
      <c r="F117" s="54"/>
      <c r="G117" s="65">
        <f t="shared" ref="G117:G166" si="3">IF(F117="Controlado",1,IF(F117="Intermedio",0.5,0))</f>
        <v>0</v>
      </c>
    </row>
    <row r="118" spans="1:8" ht="18" customHeight="1" x14ac:dyDescent="0.2">
      <c r="A118" s="18"/>
      <c r="B118" s="88"/>
      <c r="C118" s="88"/>
      <c r="D118" s="49" t="s">
        <v>620</v>
      </c>
      <c r="E118" s="104"/>
      <c r="F118" s="54"/>
      <c r="G118" s="65">
        <f t="shared" si="3"/>
        <v>0</v>
      </c>
    </row>
    <row r="119" spans="1:8" ht="18" customHeight="1" x14ac:dyDescent="0.2">
      <c r="A119" s="18"/>
      <c r="B119" s="88"/>
      <c r="C119" s="88"/>
      <c r="D119" s="49" t="s">
        <v>621</v>
      </c>
      <c r="E119" s="54"/>
      <c r="F119" s="54"/>
      <c r="G119" s="65">
        <f t="shared" si="3"/>
        <v>0</v>
      </c>
    </row>
    <row r="120" spans="1:8" ht="18" customHeight="1" x14ac:dyDescent="0.2">
      <c r="A120" s="18"/>
      <c r="B120" s="88"/>
      <c r="C120" s="88"/>
      <c r="D120" s="49" t="s">
        <v>622</v>
      </c>
      <c r="E120" s="54"/>
      <c r="F120" s="54"/>
      <c r="G120" s="65">
        <f t="shared" si="3"/>
        <v>0</v>
      </c>
    </row>
    <row r="121" spans="1:8" ht="18" customHeight="1" x14ac:dyDescent="0.2">
      <c r="A121" s="18"/>
      <c r="B121" s="88"/>
      <c r="C121" s="88"/>
      <c r="D121" s="49" t="s">
        <v>861</v>
      </c>
      <c r="E121" s="54"/>
      <c r="F121" s="54"/>
      <c r="G121" s="65">
        <f t="shared" si="3"/>
        <v>0</v>
      </c>
    </row>
    <row r="122" spans="1:8" ht="18" customHeight="1" x14ac:dyDescent="0.2">
      <c r="A122" s="18"/>
      <c r="B122" s="88"/>
      <c r="C122" s="88"/>
      <c r="D122" s="49" t="s">
        <v>862</v>
      </c>
      <c r="E122" s="54"/>
      <c r="F122" s="54"/>
      <c r="G122" s="65">
        <f t="shared" si="3"/>
        <v>0</v>
      </c>
    </row>
    <row r="123" spans="1:8" ht="18" customHeight="1" x14ac:dyDescent="0.2">
      <c r="A123" s="18"/>
      <c r="B123" s="88"/>
      <c r="C123" s="88" t="s">
        <v>593</v>
      </c>
      <c r="D123" s="95" t="s">
        <v>625</v>
      </c>
      <c r="E123" s="54"/>
      <c r="F123" s="54"/>
      <c r="G123" s="65">
        <f t="shared" si="3"/>
        <v>0</v>
      </c>
    </row>
    <row r="124" spans="1:8" x14ac:dyDescent="0.2">
      <c r="A124" s="18"/>
      <c r="B124" s="88" t="s">
        <v>627</v>
      </c>
      <c r="C124" s="88"/>
      <c r="D124" s="53" t="s">
        <v>430</v>
      </c>
      <c r="E124" s="75"/>
      <c r="F124" s="70"/>
      <c r="G124" s="76"/>
      <c r="H124" s="81">
        <f>AVERAGE(G125:G126)</f>
        <v>0</v>
      </c>
    </row>
    <row r="125" spans="1:8" ht="17.25" customHeight="1" x14ac:dyDescent="0.2">
      <c r="A125" s="18"/>
      <c r="B125" s="88"/>
      <c r="C125" s="88"/>
      <c r="D125" s="49" t="s">
        <v>623</v>
      </c>
      <c r="E125" s="54"/>
      <c r="F125" s="54"/>
      <c r="G125" s="65">
        <f t="shared" si="3"/>
        <v>0</v>
      </c>
    </row>
    <row r="126" spans="1:8" ht="17.25" customHeight="1" x14ac:dyDescent="0.2">
      <c r="A126" s="18"/>
      <c r="B126" s="88"/>
      <c r="C126" s="88"/>
      <c r="D126" s="49" t="s">
        <v>624</v>
      </c>
      <c r="E126" s="54"/>
      <c r="F126" s="54"/>
      <c r="G126" s="65">
        <f>IF(F126="Controlado",1,IF(F126="Intermedio",0.5,0))</f>
        <v>0</v>
      </c>
    </row>
    <row r="127" spans="1:8" x14ac:dyDescent="0.2">
      <c r="A127" s="18"/>
      <c r="B127" s="88" t="s">
        <v>629</v>
      </c>
      <c r="C127" s="88"/>
      <c r="D127" s="53" t="s">
        <v>431</v>
      </c>
      <c r="E127" s="70"/>
      <c r="F127" s="70"/>
      <c r="G127" s="76"/>
      <c r="H127" s="81">
        <f>AVERAGE(G128:G129)</f>
        <v>0</v>
      </c>
    </row>
    <row r="128" spans="1:8" ht="18" customHeight="1" x14ac:dyDescent="0.2">
      <c r="A128" s="18"/>
      <c r="B128" s="88"/>
      <c r="C128" s="88" t="s">
        <v>593</v>
      </c>
      <c r="D128" s="49" t="s">
        <v>628</v>
      </c>
      <c r="E128" s="54"/>
      <c r="F128" s="54"/>
      <c r="G128" s="65">
        <f t="shared" si="3"/>
        <v>0</v>
      </c>
    </row>
    <row r="129" spans="1:8" ht="26.25" customHeight="1" x14ac:dyDescent="0.2">
      <c r="A129" s="18"/>
      <c r="B129" s="88"/>
      <c r="C129" s="88"/>
      <c r="D129" s="49" t="s">
        <v>630</v>
      </c>
      <c r="E129" s="54"/>
      <c r="F129" s="54"/>
      <c r="G129" s="65">
        <f t="shared" si="3"/>
        <v>0</v>
      </c>
    </row>
    <row r="130" spans="1:8" ht="14.25" customHeight="1" x14ac:dyDescent="0.2">
      <c r="A130" s="18"/>
      <c r="B130" s="88" t="s">
        <v>631</v>
      </c>
      <c r="C130" s="88"/>
      <c r="D130" s="53" t="s">
        <v>432</v>
      </c>
      <c r="E130" s="70"/>
      <c r="F130" s="70"/>
      <c r="G130" s="76"/>
      <c r="H130" s="81">
        <f>AVERAGE(G131:G132)</f>
        <v>0</v>
      </c>
    </row>
    <row r="131" spans="1:8" x14ac:dyDescent="0.2">
      <c r="A131" s="18"/>
      <c r="B131" s="88"/>
      <c r="C131" s="88"/>
      <c r="D131" s="49" t="s">
        <v>632</v>
      </c>
      <c r="E131" s="104"/>
      <c r="F131" s="54"/>
      <c r="G131" s="65">
        <f t="shared" si="3"/>
        <v>0</v>
      </c>
    </row>
    <row r="132" spans="1:8" ht="28.5" customHeight="1" x14ac:dyDescent="0.2">
      <c r="A132" s="18"/>
      <c r="B132" s="88"/>
      <c r="C132" s="88"/>
      <c r="D132" s="49" t="s">
        <v>863</v>
      </c>
      <c r="E132" s="25"/>
      <c r="F132" s="25"/>
      <c r="G132" s="65">
        <f t="shared" si="3"/>
        <v>0</v>
      </c>
    </row>
    <row r="133" spans="1:8" x14ac:dyDescent="0.2">
      <c r="A133" s="18"/>
      <c r="B133" s="88"/>
      <c r="C133" s="88"/>
      <c r="D133" s="53" t="s">
        <v>433</v>
      </c>
      <c r="E133" s="30"/>
      <c r="F133" s="30"/>
      <c r="G133" s="76"/>
    </row>
    <row r="134" spans="1:8" x14ac:dyDescent="0.2">
      <c r="A134" s="18"/>
      <c r="B134" s="88" t="s">
        <v>138</v>
      </c>
      <c r="C134" s="87" t="s">
        <v>593</v>
      </c>
      <c r="D134" s="53" t="s">
        <v>434</v>
      </c>
      <c r="E134" s="30"/>
      <c r="F134" s="30"/>
      <c r="G134" s="76"/>
      <c r="H134" s="81">
        <f>AVERAGE(G135:G137)</f>
        <v>0</v>
      </c>
    </row>
    <row r="135" spans="1:8" ht="28.5" customHeight="1" x14ac:dyDescent="0.2">
      <c r="A135" s="18"/>
      <c r="B135" s="88"/>
      <c r="C135" s="88"/>
      <c r="D135" s="49" t="s">
        <v>864</v>
      </c>
      <c r="E135" s="25"/>
      <c r="F135" s="25"/>
      <c r="G135" s="65">
        <f t="shared" si="3"/>
        <v>0</v>
      </c>
    </row>
    <row r="136" spans="1:8" ht="28.5" customHeight="1" x14ac:dyDescent="0.2">
      <c r="A136" s="18"/>
      <c r="B136" s="88"/>
      <c r="C136" s="88"/>
      <c r="D136" s="49" t="s">
        <v>865</v>
      </c>
      <c r="E136" s="25"/>
      <c r="F136" s="25"/>
      <c r="G136" s="65">
        <f t="shared" si="3"/>
        <v>0</v>
      </c>
    </row>
    <row r="137" spans="1:8" ht="28.5" customHeight="1" x14ac:dyDescent="0.2">
      <c r="A137" s="18"/>
      <c r="B137" s="88"/>
      <c r="C137" s="88"/>
      <c r="D137" s="49" t="s">
        <v>870</v>
      </c>
      <c r="E137" s="25"/>
      <c r="F137" s="25"/>
      <c r="G137" s="65">
        <f t="shared" si="3"/>
        <v>0</v>
      </c>
    </row>
    <row r="138" spans="1:8" x14ac:dyDescent="0.2">
      <c r="A138" s="18"/>
      <c r="B138" s="88" t="s">
        <v>633</v>
      </c>
      <c r="C138" s="88"/>
      <c r="D138" s="53" t="s">
        <v>435</v>
      </c>
      <c r="E138" s="30"/>
      <c r="F138" s="30"/>
      <c r="G138" s="76"/>
      <c r="H138" s="81">
        <f>AVERAGE(G139:G141)</f>
        <v>0</v>
      </c>
    </row>
    <row r="139" spans="1:8" ht="20.25" customHeight="1" x14ac:dyDescent="0.2">
      <c r="A139" s="18"/>
      <c r="B139" s="88"/>
      <c r="C139" s="88"/>
      <c r="D139" s="49" t="s">
        <v>634</v>
      </c>
      <c r="E139" s="25"/>
      <c r="F139" s="25"/>
      <c r="G139" s="65">
        <f t="shared" si="3"/>
        <v>0</v>
      </c>
    </row>
    <row r="140" spans="1:8" ht="28.5" customHeight="1" x14ac:dyDescent="0.2">
      <c r="A140" s="18"/>
      <c r="B140" s="88"/>
      <c r="C140" s="88"/>
      <c r="D140" s="49" t="s">
        <v>866</v>
      </c>
      <c r="E140" s="25"/>
      <c r="F140" s="25"/>
      <c r="G140" s="65">
        <f t="shared" si="3"/>
        <v>0</v>
      </c>
    </row>
    <row r="141" spans="1:8" ht="20.25" customHeight="1" x14ac:dyDescent="0.2">
      <c r="A141" s="18"/>
      <c r="B141" s="88"/>
      <c r="C141" s="88"/>
      <c r="D141" s="49" t="s">
        <v>635</v>
      </c>
      <c r="E141" s="25"/>
      <c r="F141" s="25"/>
      <c r="G141" s="65">
        <f t="shared" si="3"/>
        <v>0</v>
      </c>
    </row>
    <row r="142" spans="1:8" x14ac:dyDescent="0.2">
      <c r="A142" s="18"/>
      <c r="B142" s="88" t="s">
        <v>148</v>
      </c>
      <c r="C142" s="88"/>
      <c r="D142" s="53" t="s">
        <v>436</v>
      </c>
      <c r="E142" s="30"/>
      <c r="F142" s="30"/>
      <c r="G142" s="76"/>
      <c r="H142" s="81">
        <f>AVERAGE(G143:G146)</f>
        <v>0</v>
      </c>
    </row>
    <row r="143" spans="1:8" ht="30" customHeight="1" x14ac:dyDescent="0.2">
      <c r="A143" s="18"/>
      <c r="B143" s="88"/>
      <c r="C143" s="88"/>
      <c r="D143" s="49" t="s">
        <v>867</v>
      </c>
      <c r="E143" s="25"/>
      <c r="F143" s="25"/>
      <c r="G143" s="65">
        <f t="shared" si="3"/>
        <v>0</v>
      </c>
    </row>
    <row r="144" spans="1:8" ht="30" customHeight="1" x14ac:dyDescent="0.2">
      <c r="A144" s="18"/>
      <c r="B144" s="88"/>
      <c r="C144" s="88"/>
      <c r="D144" s="49" t="s">
        <v>636</v>
      </c>
      <c r="E144" s="25"/>
      <c r="F144" s="25"/>
      <c r="G144" s="65">
        <f t="shared" si="3"/>
        <v>0</v>
      </c>
    </row>
    <row r="145" spans="1:8" ht="22.5" x14ac:dyDescent="0.2">
      <c r="A145" s="18"/>
      <c r="B145" s="88"/>
      <c r="C145" s="88"/>
      <c r="D145" s="49" t="s">
        <v>868</v>
      </c>
      <c r="E145" s="25"/>
      <c r="F145" s="25"/>
      <c r="G145" s="65">
        <f t="shared" si="3"/>
        <v>0</v>
      </c>
    </row>
    <row r="146" spans="1:8" ht="29.25" customHeight="1" x14ac:dyDescent="0.2">
      <c r="A146" s="18"/>
      <c r="B146" s="88"/>
      <c r="C146" s="88"/>
      <c r="D146" s="49" t="s">
        <v>637</v>
      </c>
      <c r="E146" s="25"/>
      <c r="F146" s="25"/>
      <c r="G146" s="65">
        <f t="shared" si="3"/>
        <v>0</v>
      </c>
    </row>
    <row r="147" spans="1:8" ht="29.25" customHeight="1" x14ac:dyDescent="0.2">
      <c r="A147" s="18"/>
      <c r="B147" s="88"/>
      <c r="C147" s="88"/>
      <c r="D147" s="49" t="s">
        <v>869</v>
      </c>
      <c r="E147" s="25"/>
      <c r="F147" s="25"/>
      <c r="G147" s="65">
        <f t="shared" si="3"/>
        <v>0</v>
      </c>
    </row>
    <row r="148" spans="1:8" x14ac:dyDescent="0.2">
      <c r="A148" s="18"/>
      <c r="B148" s="88"/>
      <c r="C148" s="88" t="s">
        <v>593</v>
      </c>
      <c r="D148" s="53" t="s">
        <v>437</v>
      </c>
      <c r="E148" s="30"/>
      <c r="F148" s="30"/>
      <c r="G148" s="76"/>
    </row>
    <row r="149" spans="1:8" x14ac:dyDescent="0.2">
      <c r="A149" s="18"/>
      <c r="B149" s="88" t="s">
        <v>638</v>
      </c>
      <c r="C149" s="88"/>
      <c r="D149" s="53" t="s">
        <v>438</v>
      </c>
      <c r="E149" s="30"/>
      <c r="F149" s="30"/>
      <c r="G149" s="76"/>
      <c r="H149" s="81">
        <f>AVERAGE(G150:G156)</f>
        <v>0</v>
      </c>
    </row>
    <row r="150" spans="1:8" ht="45" x14ac:dyDescent="0.2">
      <c r="A150" s="18"/>
      <c r="B150" s="88"/>
      <c r="C150" s="88"/>
      <c r="D150" s="49" t="s">
        <v>871</v>
      </c>
      <c r="E150" s="25"/>
      <c r="F150" s="25"/>
      <c r="G150" s="65">
        <f t="shared" si="3"/>
        <v>0</v>
      </c>
    </row>
    <row r="151" spans="1:8" ht="22.5" customHeight="1" x14ac:dyDescent="0.2">
      <c r="A151" s="18"/>
      <c r="B151" s="88"/>
      <c r="C151" s="88"/>
      <c r="D151" s="94" t="s">
        <v>872</v>
      </c>
      <c r="E151" s="25"/>
      <c r="F151" s="25"/>
      <c r="G151" s="65">
        <f t="shared" si="3"/>
        <v>0</v>
      </c>
    </row>
    <row r="152" spans="1:8" ht="22.5" x14ac:dyDescent="0.2">
      <c r="A152" s="18"/>
      <c r="B152" s="88"/>
      <c r="C152" s="88"/>
      <c r="D152" s="94" t="s">
        <v>641</v>
      </c>
      <c r="E152" s="25"/>
      <c r="F152" s="25"/>
      <c r="G152" s="65">
        <f t="shared" si="3"/>
        <v>0</v>
      </c>
    </row>
    <row r="153" spans="1:8" ht="27.75" customHeight="1" x14ac:dyDescent="0.2">
      <c r="A153" s="18"/>
      <c r="B153" s="88"/>
      <c r="C153" s="88"/>
      <c r="D153" s="94" t="s">
        <v>873</v>
      </c>
      <c r="E153" s="25"/>
      <c r="F153" s="25"/>
      <c r="G153" s="65">
        <f t="shared" si="3"/>
        <v>0</v>
      </c>
    </row>
    <row r="154" spans="1:8" ht="27.75" customHeight="1" x14ac:dyDescent="0.2">
      <c r="A154" s="18"/>
      <c r="B154" s="88"/>
      <c r="C154" s="88"/>
      <c r="D154" s="94" t="s">
        <v>642</v>
      </c>
      <c r="E154" s="25"/>
      <c r="F154" s="25"/>
      <c r="G154" s="65">
        <f t="shared" si="3"/>
        <v>0</v>
      </c>
    </row>
    <row r="155" spans="1:8" ht="18" customHeight="1" x14ac:dyDescent="0.2">
      <c r="A155" s="18"/>
      <c r="B155" s="88"/>
      <c r="C155" s="88"/>
      <c r="D155" s="49" t="s">
        <v>639</v>
      </c>
      <c r="E155" s="25"/>
      <c r="F155" s="25"/>
      <c r="G155" s="65">
        <f t="shared" si="3"/>
        <v>0</v>
      </c>
    </row>
    <row r="156" spans="1:8" ht="27.75" customHeight="1" x14ac:dyDescent="0.2">
      <c r="A156" s="18"/>
      <c r="B156" s="88"/>
      <c r="C156" s="88"/>
      <c r="D156" s="49" t="s">
        <v>874</v>
      </c>
      <c r="E156" s="25"/>
      <c r="F156" s="25"/>
      <c r="G156" s="65">
        <f t="shared" si="3"/>
        <v>0</v>
      </c>
    </row>
    <row r="157" spans="1:8" x14ac:dyDescent="0.2">
      <c r="A157" s="18"/>
      <c r="B157" s="88" t="s">
        <v>640</v>
      </c>
      <c r="C157" s="88"/>
      <c r="D157" s="53" t="s">
        <v>439</v>
      </c>
      <c r="E157" s="30"/>
      <c r="F157" s="30"/>
      <c r="G157" s="76"/>
      <c r="H157" s="81">
        <f>AVERAGE(G158:G160)</f>
        <v>0</v>
      </c>
    </row>
    <row r="158" spans="1:8" ht="39" customHeight="1" x14ac:dyDescent="0.2">
      <c r="A158" s="18"/>
      <c r="B158" s="88"/>
      <c r="C158" s="88"/>
      <c r="D158" s="49" t="s">
        <v>875</v>
      </c>
      <c r="E158" s="25"/>
      <c r="F158" s="25"/>
      <c r="G158" s="65">
        <f t="shared" si="3"/>
        <v>0</v>
      </c>
    </row>
    <row r="159" spans="1:8" ht="29.25" customHeight="1" x14ac:dyDescent="0.2">
      <c r="A159" s="18"/>
      <c r="B159" s="88"/>
      <c r="C159" s="88"/>
      <c r="D159" s="49" t="s">
        <v>645</v>
      </c>
      <c r="E159" s="25"/>
      <c r="F159" s="25"/>
      <c r="G159" s="65">
        <f t="shared" si="3"/>
        <v>0</v>
      </c>
    </row>
    <row r="160" spans="1:8" ht="21.75" customHeight="1" x14ac:dyDescent="0.2">
      <c r="A160" s="18"/>
      <c r="B160" s="88"/>
      <c r="C160" s="88"/>
      <c r="D160" s="49" t="s">
        <v>644</v>
      </c>
      <c r="E160" s="25"/>
      <c r="F160" s="25"/>
      <c r="G160" s="65">
        <f t="shared" si="3"/>
        <v>0</v>
      </c>
    </row>
    <row r="161" spans="1:8" x14ac:dyDescent="0.2">
      <c r="A161" s="18"/>
      <c r="B161" s="88" t="s">
        <v>647</v>
      </c>
      <c r="C161" s="88"/>
      <c r="D161" s="53" t="s">
        <v>440</v>
      </c>
      <c r="E161" s="30"/>
      <c r="F161" s="30"/>
      <c r="G161" s="76"/>
      <c r="H161" s="81">
        <f>AVERAGE(G162:G166)</f>
        <v>0</v>
      </c>
    </row>
    <row r="162" spans="1:8" ht="28.5" customHeight="1" x14ac:dyDescent="0.2">
      <c r="A162" s="18"/>
      <c r="B162" s="88"/>
      <c r="C162" s="88"/>
      <c r="D162" s="49" t="s">
        <v>441</v>
      </c>
      <c r="E162" s="25"/>
      <c r="F162" s="25"/>
      <c r="G162" s="65">
        <f t="shared" si="3"/>
        <v>0</v>
      </c>
    </row>
    <row r="163" spans="1:8" ht="28.5" customHeight="1" x14ac:dyDescent="0.2">
      <c r="A163" s="18"/>
      <c r="B163" s="88"/>
      <c r="C163" s="88"/>
      <c r="D163" s="49" t="s">
        <v>643</v>
      </c>
      <c r="E163" s="30"/>
      <c r="F163" s="30"/>
      <c r="G163" s="76"/>
    </row>
    <row r="164" spans="1:8" ht="20.25" customHeight="1" x14ac:dyDescent="0.2">
      <c r="A164" s="18"/>
      <c r="B164" s="88"/>
      <c r="C164" s="88"/>
      <c r="D164" s="94" t="s">
        <v>876</v>
      </c>
      <c r="E164" s="25"/>
      <c r="F164" s="25"/>
      <c r="G164" s="65">
        <f t="shared" si="3"/>
        <v>0</v>
      </c>
    </row>
    <row r="165" spans="1:8" ht="20.25" customHeight="1" x14ac:dyDescent="0.2">
      <c r="A165" s="18"/>
      <c r="B165" s="88"/>
      <c r="C165" s="88"/>
      <c r="D165" s="94" t="s">
        <v>877</v>
      </c>
      <c r="E165" s="25"/>
      <c r="F165" s="25"/>
      <c r="G165" s="65">
        <f t="shared" si="3"/>
        <v>0</v>
      </c>
    </row>
    <row r="166" spans="1:8" ht="20.25" customHeight="1" x14ac:dyDescent="0.2">
      <c r="A166" s="18"/>
      <c r="B166" s="88"/>
      <c r="C166" s="88"/>
      <c r="D166" s="94" t="s">
        <v>646</v>
      </c>
      <c r="E166" s="25"/>
      <c r="F166" s="25"/>
      <c r="G166" s="65">
        <f t="shared" si="3"/>
        <v>0</v>
      </c>
    </row>
    <row r="167" spans="1:8" x14ac:dyDescent="0.2">
      <c r="A167" s="18"/>
      <c r="B167" s="88"/>
      <c r="C167" s="88"/>
      <c r="D167" s="18"/>
      <c r="E167" s="18"/>
      <c r="F167" s="18"/>
      <c r="G167" s="18"/>
      <c r="H167" s="83"/>
    </row>
    <row r="168" spans="1:8" ht="18" x14ac:dyDescent="0.25">
      <c r="A168" s="18"/>
      <c r="B168" s="88"/>
      <c r="C168" s="88"/>
      <c r="D168" s="33" t="s">
        <v>442</v>
      </c>
      <c r="E168" s="208"/>
      <c r="F168" s="208"/>
      <c r="G168" s="64"/>
    </row>
    <row r="169" spans="1:8" x14ac:dyDescent="0.2">
      <c r="A169" s="18"/>
      <c r="B169" s="88"/>
      <c r="C169" s="88"/>
      <c r="D169" s="34" t="s">
        <v>443</v>
      </c>
      <c r="E169" s="35"/>
      <c r="F169" s="45"/>
      <c r="G169" s="58"/>
    </row>
    <row r="170" spans="1:8" x14ac:dyDescent="0.2">
      <c r="A170" s="18"/>
      <c r="C170" s="88"/>
      <c r="D170" s="53" t="s">
        <v>444</v>
      </c>
      <c r="E170" s="24"/>
      <c r="F170" s="53"/>
      <c r="G170" s="53"/>
    </row>
    <row r="171" spans="1:8" x14ac:dyDescent="0.2">
      <c r="A171" s="19"/>
      <c r="B171" s="88" t="s">
        <v>648</v>
      </c>
      <c r="C171" s="91"/>
      <c r="D171" s="53" t="s">
        <v>445</v>
      </c>
      <c r="E171" s="24"/>
      <c r="F171" s="53"/>
      <c r="G171" s="53"/>
      <c r="H171" s="81">
        <f>AVERAGE(G172:G178)</f>
        <v>0</v>
      </c>
    </row>
    <row r="172" spans="1:8" ht="21.75" customHeight="1" x14ac:dyDescent="0.2">
      <c r="A172" s="18"/>
      <c r="B172" s="88"/>
      <c r="C172" s="88"/>
      <c r="D172" s="49" t="s">
        <v>657</v>
      </c>
      <c r="E172" s="25"/>
      <c r="F172" s="25"/>
      <c r="G172" s="26">
        <f t="shared" ref="G172:G228" si="4">IF(F172="Controlado",1,IF(F172="Intermedio",0.5,0))</f>
        <v>0</v>
      </c>
    </row>
    <row r="173" spans="1:8" ht="21.75" customHeight="1" x14ac:dyDescent="0.2">
      <c r="A173" s="18"/>
      <c r="B173" s="88"/>
      <c r="C173" s="88"/>
      <c r="D173" s="49" t="s">
        <v>658</v>
      </c>
      <c r="E173" s="25"/>
      <c r="F173" s="25"/>
      <c r="G173" s="26">
        <f t="shared" si="4"/>
        <v>0</v>
      </c>
    </row>
    <row r="174" spans="1:8" ht="21.75" customHeight="1" x14ac:dyDescent="0.2">
      <c r="A174" s="18"/>
      <c r="B174" s="88"/>
      <c r="C174" s="88"/>
      <c r="D174" s="49" t="s">
        <v>649</v>
      </c>
      <c r="E174" s="25"/>
      <c r="F174" s="25"/>
      <c r="G174" s="26">
        <f t="shared" si="4"/>
        <v>0</v>
      </c>
    </row>
    <row r="175" spans="1:8" ht="21.75" customHeight="1" x14ac:dyDescent="0.2">
      <c r="A175" s="18"/>
      <c r="B175" s="88"/>
      <c r="C175" s="88"/>
      <c r="D175" s="49" t="s">
        <v>650</v>
      </c>
      <c r="E175" s="25"/>
      <c r="F175" s="25"/>
      <c r="G175" s="26">
        <f t="shared" si="4"/>
        <v>0</v>
      </c>
    </row>
    <row r="176" spans="1:8" ht="21.75" customHeight="1" x14ac:dyDescent="0.2">
      <c r="A176" s="18"/>
      <c r="B176" s="88"/>
      <c r="C176" s="88"/>
      <c r="D176" s="49" t="s">
        <v>651</v>
      </c>
      <c r="E176" s="25"/>
      <c r="F176" s="25"/>
      <c r="G176" s="26">
        <f t="shared" si="4"/>
        <v>0</v>
      </c>
    </row>
    <row r="177" spans="1:8" ht="21.75" customHeight="1" x14ac:dyDescent="0.2">
      <c r="A177" s="18"/>
      <c r="B177" s="88"/>
      <c r="C177" s="88"/>
      <c r="D177" s="49" t="s">
        <v>652</v>
      </c>
      <c r="E177" s="25"/>
      <c r="F177" s="25"/>
      <c r="G177" s="26">
        <f t="shared" si="4"/>
        <v>0</v>
      </c>
    </row>
    <row r="178" spans="1:8" ht="21.75" customHeight="1" x14ac:dyDescent="0.2">
      <c r="A178" s="18"/>
      <c r="B178" s="88"/>
      <c r="C178" s="88"/>
      <c r="D178" s="49" t="s">
        <v>654</v>
      </c>
      <c r="E178" s="25"/>
      <c r="F178" s="25"/>
      <c r="G178" s="26">
        <f t="shared" si="4"/>
        <v>0</v>
      </c>
    </row>
    <row r="179" spans="1:8" x14ac:dyDescent="0.2">
      <c r="A179" s="18"/>
      <c r="B179" s="88" t="s">
        <v>153</v>
      </c>
      <c r="C179" s="88"/>
      <c r="D179" s="53" t="s">
        <v>446</v>
      </c>
      <c r="E179" s="24"/>
      <c r="F179" s="53"/>
      <c r="G179" s="53"/>
      <c r="H179" s="81">
        <f>AVERAGE(G180:G183)</f>
        <v>0</v>
      </c>
    </row>
    <row r="180" spans="1:8" ht="32.25" customHeight="1" x14ac:dyDescent="0.2">
      <c r="A180" s="18"/>
      <c r="B180" s="88"/>
      <c r="C180" s="88"/>
      <c r="D180" s="49" t="s">
        <v>878</v>
      </c>
      <c r="E180" s="25"/>
      <c r="F180" s="25"/>
      <c r="G180" s="26">
        <f t="shared" si="4"/>
        <v>0</v>
      </c>
    </row>
    <row r="181" spans="1:8" ht="23.25" customHeight="1" x14ac:dyDescent="0.2">
      <c r="A181" s="18"/>
      <c r="B181" s="88"/>
      <c r="C181" s="88"/>
      <c r="D181" s="49" t="s">
        <v>653</v>
      </c>
      <c r="E181" s="25"/>
      <c r="F181" s="25"/>
      <c r="G181" s="26">
        <f t="shared" si="4"/>
        <v>0</v>
      </c>
    </row>
    <row r="182" spans="1:8" ht="23.25" customHeight="1" x14ac:dyDescent="0.2">
      <c r="A182" s="18"/>
      <c r="B182" s="88"/>
      <c r="C182" s="88"/>
      <c r="D182" s="49" t="s">
        <v>655</v>
      </c>
      <c r="E182" s="25"/>
      <c r="F182" s="25"/>
      <c r="G182" s="26">
        <f t="shared" si="4"/>
        <v>0</v>
      </c>
    </row>
    <row r="183" spans="1:8" ht="23.25" customHeight="1" x14ac:dyDescent="0.2">
      <c r="A183" s="18"/>
      <c r="B183" s="88"/>
      <c r="C183" s="88"/>
      <c r="D183" s="49" t="s">
        <v>656</v>
      </c>
      <c r="E183" s="25"/>
      <c r="F183" s="25"/>
      <c r="G183" s="26">
        <f t="shared" si="4"/>
        <v>0</v>
      </c>
    </row>
    <row r="184" spans="1:8" x14ac:dyDescent="0.2">
      <c r="A184" s="18"/>
      <c r="B184" s="88"/>
      <c r="C184" s="88"/>
      <c r="D184" s="53" t="s">
        <v>447</v>
      </c>
      <c r="E184" s="24"/>
      <c r="F184" s="53"/>
      <c r="G184" s="53"/>
    </row>
    <row r="185" spans="1:8" x14ac:dyDescent="0.2">
      <c r="A185" s="18"/>
      <c r="B185" s="88" t="s">
        <v>310</v>
      </c>
      <c r="C185" s="88"/>
      <c r="D185" s="53" t="s">
        <v>448</v>
      </c>
      <c r="E185" s="24"/>
      <c r="F185" s="53"/>
      <c r="G185" s="53"/>
      <c r="H185" s="81">
        <f>AVERAGE(G186:G188,G190:G192)</f>
        <v>0</v>
      </c>
    </row>
    <row r="186" spans="1:8" x14ac:dyDescent="0.2">
      <c r="A186" s="18"/>
      <c r="B186" s="88"/>
      <c r="C186" s="88"/>
      <c r="D186" s="49" t="s">
        <v>659</v>
      </c>
      <c r="E186" s="27"/>
      <c r="F186" s="25"/>
      <c r="G186" s="26">
        <f t="shared" si="4"/>
        <v>0</v>
      </c>
    </row>
    <row r="187" spans="1:8" x14ac:dyDescent="0.2">
      <c r="A187" s="18"/>
      <c r="B187" s="88"/>
      <c r="C187" s="88"/>
      <c r="D187" s="49" t="s">
        <v>664</v>
      </c>
      <c r="E187" s="25"/>
      <c r="F187" s="25"/>
      <c r="G187" s="26">
        <f t="shared" si="4"/>
        <v>0</v>
      </c>
    </row>
    <row r="188" spans="1:8" x14ac:dyDescent="0.2">
      <c r="A188" s="18"/>
      <c r="B188" s="88"/>
      <c r="C188" s="88"/>
      <c r="D188" s="49" t="s">
        <v>665</v>
      </c>
      <c r="E188" s="25"/>
      <c r="F188" s="25"/>
      <c r="G188" s="26">
        <f t="shared" si="4"/>
        <v>0</v>
      </c>
    </row>
    <row r="189" spans="1:8" x14ac:dyDescent="0.2">
      <c r="A189" s="18"/>
      <c r="B189" s="88"/>
      <c r="C189" s="88"/>
      <c r="D189" s="49" t="s">
        <v>660</v>
      </c>
      <c r="E189" s="30"/>
      <c r="F189" s="30"/>
      <c r="G189" s="30"/>
    </row>
    <row r="190" spans="1:8" x14ac:dyDescent="0.2">
      <c r="A190" s="18"/>
      <c r="B190" s="88"/>
      <c r="C190" s="88"/>
      <c r="D190" s="94" t="s">
        <v>661</v>
      </c>
      <c r="E190" s="25"/>
      <c r="F190" s="25"/>
      <c r="G190" s="26">
        <f t="shared" si="4"/>
        <v>0</v>
      </c>
    </row>
    <row r="191" spans="1:8" ht="22.5" x14ac:dyDescent="0.2">
      <c r="A191" s="18"/>
      <c r="B191" s="88"/>
      <c r="C191" s="88"/>
      <c r="D191" s="94" t="s">
        <v>662</v>
      </c>
      <c r="E191" s="25"/>
      <c r="F191" s="25"/>
      <c r="G191" s="26">
        <f t="shared" si="4"/>
        <v>0</v>
      </c>
    </row>
    <row r="192" spans="1:8" x14ac:dyDescent="0.2">
      <c r="A192" s="18"/>
      <c r="B192" s="88"/>
      <c r="C192" s="88"/>
      <c r="D192" s="94" t="s">
        <v>663</v>
      </c>
      <c r="E192" s="25"/>
      <c r="F192" s="25"/>
      <c r="G192" s="26">
        <f t="shared" si="4"/>
        <v>0</v>
      </c>
    </row>
    <row r="193" spans="1:8" x14ac:dyDescent="0.2">
      <c r="A193" s="18"/>
      <c r="B193" s="88" t="s">
        <v>742</v>
      </c>
      <c r="C193" s="88"/>
      <c r="D193" s="53" t="s">
        <v>449</v>
      </c>
      <c r="E193" s="24"/>
      <c r="F193" s="53"/>
      <c r="G193" s="53"/>
      <c r="H193" s="81">
        <f>AVERAGE(G194:G197)</f>
        <v>0</v>
      </c>
    </row>
    <row r="194" spans="1:8" x14ac:dyDescent="0.2">
      <c r="A194" s="18"/>
      <c r="B194" s="88"/>
      <c r="C194" s="88"/>
      <c r="D194" s="49" t="s">
        <v>879</v>
      </c>
      <c r="E194" s="25"/>
      <c r="F194" s="25"/>
      <c r="G194" s="26">
        <f t="shared" si="4"/>
        <v>0</v>
      </c>
    </row>
    <row r="195" spans="1:8" x14ac:dyDescent="0.2">
      <c r="A195" s="18"/>
      <c r="B195" s="88"/>
      <c r="C195" s="88"/>
      <c r="D195" s="94" t="s">
        <v>666</v>
      </c>
      <c r="E195" s="25"/>
      <c r="F195" s="25"/>
      <c r="G195" s="26">
        <f t="shared" si="4"/>
        <v>0</v>
      </c>
    </row>
    <row r="196" spans="1:8" x14ac:dyDescent="0.2">
      <c r="A196" s="18"/>
      <c r="B196" s="88"/>
      <c r="C196" s="88"/>
      <c r="D196" s="94" t="s">
        <v>667</v>
      </c>
      <c r="E196" s="25"/>
      <c r="F196" s="25"/>
      <c r="G196" s="26">
        <f t="shared" si="4"/>
        <v>0</v>
      </c>
    </row>
    <row r="197" spans="1:8" ht="22.5" x14ac:dyDescent="0.2">
      <c r="A197" s="18"/>
      <c r="B197" s="88"/>
      <c r="C197" s="88"/>
      <c r="D197" s="94" t="s">
        <v>668</v>
      </c>
      <c r="E197" s="25"/>
      <c r="F197" s="25"/>
      <c r="G197" s="26">
        <f t="shared" si="4"/>
        <v>0</v>
      </c>
    </row>
    <row r="198" spans="1:8" x14ac:dyDescent="0.2">
      <c r="A198" s="18"/>
      <c r="B198" s="88" t="s">
        <v>743</v>
      </c>
      <c r="C198" s="88"/>
      <c r="D198" s="53" t="s">
        <v>450</v>
      </c>
      <c r="E198" s="24"/>
      <c r="F198" s="53"/>
      <c r="G198" s="53"/>
      <c r="H198" s="81">
        <f>AVERAGE(G200:G205)</f>
        <v>0</v>
      </c>
    </row>
    <row r="199" spans="1:8" ht="21.75" customHeight="1" x14ac:dyDescent="0.2">
      <c r="A199" s="18"/>
      <c r="B199" s="88"/>
      <c r="C199" s="88"/>
      <c r="D199" s="49" t="s">
        <v>669</v>
      </c>
      <c r="E199" s="30"/>
      <c r="F199" s="30"/>
      <c r="G199" s="73"/>
    </row>
    <row r="200" spans="1:8" ht="30" customHeight="1" x14ac:dyDescent="0.2">
      <c r="A200" s="18"/>
      <c r="B200" s="88"/>
      <c r="C200" s="88"/>
      <c r="D200" s="94" t="s">
        <v>670</v>
      </c>
      <c r="E200" s="25"/>
      <c r="F200" s="25"/>
      <c r="G200" s="26">
        <f t="shared" si="4"/>
        <v>0</v>
      </c>
    </row>
    <row r="201" spans="1:8" ht="18.75" customHeight="1" x14ac:dyDescent="0.2">
      <c r="A201" s="18"/>
      <c r="B201" s="88"/>
      <c r="C201" s="88"/>
      <c r="D201" s="94" t="s">
        <v>671</v>
      </c>
      <c r="E201" s="25"/>
      <c r="F201" s="25"/>
      <c r="G201" s="26">
        <f t="shared" si="4"/>
        <v>0</v>
      </c>
    </row>
    <row r="202" spans="1:8" ht="27.75" customHeight="1" x14ac:dyDescent="0.2">
      <c r="A202" s="18"/>
      <c r="B202" s="88"/>
      <c r="C202" s="88"/>
      <c r="D202" s="94" t="s">
        <v>880</v>
      </c>
      <c r="E202" s="25"/>
      <c r="F202" s="25"/>
      <c r="G202" s="26">
        <f t="shared" si="4"/>
        <v>0</v>
      </c>
    </row>
    <row r="203" spans="1:8" ht="18" customHeight="1" x14ac:dyDescent="0.2">
      <c r="A203" s="18"/>
      <c r="B203" s="88"/>
      <c r="C203" s="88"/>
      <c r="D203" s="94" t="s">
        <v>672</v>
      </c>
      <c r="E203" s="25"/>
      <c r="F203" s="25"/>
      <c r="G203" s="26">
        <f t="shared" si="4"/>
        <v>0</v>
      </c>
    </row>
    <row r="204" spans="1:8" ht="18" customHeight="1" x14ac:dyDescent="0.2">
      <c r="A204" s="18"/>
      <c r="B204" s="88"/>
      <c r="C204" s="88"/>
      <c r="D204" s="94" t="s">
        <v>673</v>
      </c>
      <c r="E204" s="25"/>
      <c r="F204" s="25"/>
      <c r="G204" s="26">
        <f t="shared" si="4"/>
        <v>0</v>
      </c>
    </row>
    <row r="205" spans="1:8" ht="33.75" x14ac:dyDescent="0.2">
      <c r="A205" s="18"/>
      <c r="B205" s="88"/>
      <c r="C205" s="88"/>
      <c r="D205" s="94" t="s">
        <v>674</v>
      </c>
      <c r="E205" s="25"/>
      <c r="F205" s="25"/>
      <c r="G205" s="26">
        <f t="shared" si="4"/>
        <v>0</v>
      </c>
    </row>
    <row r="206" spans="1:8" x14ac:dyDescent="0.2">
      <c r="A206" s="18"/>
      <c r="B206" s="88" t="s">
        <v>744</v>
      </c>
      <c r="C206" s="88"/>
      <c r="D206" s="53" t="s">
        <v>451</v>
      </c>
      <c r="E206" s="24"/>
      <c r="F206" s="53"/>
      <c r="G206" s="53"/>
      <c r="H206" s="81">
        <f>AVERAGE(G207:G211)</f>
        <v>0</v>
      </c>
    </row>
    <row r="207" spans="1:8" ht="45" x14ac:dyDescent="0.2">
      <c r="A207" s="18"/>
      <c r="B207" s="88"/>
      <c r="C207" s="88"/>
      <c r="D207" s="49" t="s">
        <v>881</v>
      </c>
      <c r="E207" s="183"/>
      <c r="F207" s="30"/>
      <c r="G207" s="73"/>
    </row>
    <row r="208" spans="1:8" ht="18" customHeight="1" x14ac:dyDescent="0.2">
      <c r="A208" s="18"/>
      <c r="B208" s="88"/>
      <c r="C208" s="88"/>
      <c r="D208" s="94" t="s">
        <v>882</v>
      </c>
      <c r="E208" s="25"/>
      <c r="F208" s="25"/>
      <c r="G208" s="26">
        <f t="shared" si="4"/>
        <v>0</v>
      </c>
    </row>
    <row r="209" spans="1:8" ht="18" customHeight="1" x14ac:dyDescent="0.2">
      <c r="A209" s="18"/>
      <c r="B209" s="88"/>
      <c r="C209" s="88"/>
      <c r="D209" s="94" t="s">
        <v>676</v>
      </c>
      <c r="E209" s="25"/>
      <c r="F209" s="25"/>
      <c r="G209" s="26">
        <f t="shared" si="4"/>
        <v>0</v>
      </c>
    </row>
    <row r="210" spans="1:8" ht="28.5" customHeight="1" x14ac:dyDescent="0.2">
      <c r="A210" s="18"/>
      <c r="B210" s="88"/>
      <c r="C210" s="88"/>
      <c r="D210" s="94" t="s">
        <v>675</v>
      </c>
      <c r="E210" s="25"/>
      <c r="F210" s="25"/>
      <c r="G210" s="26">
        <f t="shared" si="4"/>
        <v>0</v>
      </c>
    </row>
    <row r="211" spans="1:8" ht="29.25" customHeight="1" x14ac:dyDescent="0.2">
      <c r="A211" s="18"/>
      <c r="B211" s="88"/>
      <c r="C211" s="88"/>
      <c r="D211" s="94" t="s">
        <v>883</v>
      </c>
      <c r="E211" s="25"/>
      <c r="F211" s="25"/>
      <c r="G211" s="26">
        <f t="shared" si="4"/>
        <v>0</v>
      </c>
    </row>
    <row r="212" spans="1:8" x14ac:dyDescent="0.2">
      <c r="A212" s="18"/>
      <c r="B212" s="88" t="s">
        <v>745</v>
      </c>
      <c r="C212" s="88"/>
      <c r="D212" s="53" t="s">
        <v>452</v>
      </c>
      <c r="E212" s="24"/>
      <c r="F212" s="53"/>
      <c r="G212" s="53"/>
      <c r="H212" s="81">
        <f>AVERAGE(G213:G214)</f>
        <v>0</v>
      </c>
    </row>
    <row r="213" spans="1:8" ht="26.25" customHeight="1" x14ac:dyDescent="0.2">
      <c r="A213" s="18"/>
      <c r="B213" s="88"/>
      <c r="C213" s="88"/>
      <c r="D213" s="49" t="s">
        <v>453</v>
      </c>
      <c r="E213" s="25"/>
      <c r="F213" s="25"/>
      <c r="G213" s="26">
        <f t="shared" si="4"/>
        <v>0</v>
      </c>
    </row>
    <row r="214" spans="1:8" ht="26.25" customHeight="1" x14ac:dyDescent="0.2">
      <c r="A214" s="18"/>
      <c r="B214" s="88"/>
      <c r="C214" s="88"/>
      <c r="D214" s="49" t="s">
        <v>884</v>
      </c>
      <c r="E214" s="25"/>
      <c r="F214" s="25"/>
      <c r="G214" s="26">
        <f t="shared" si="4"/>
        <v>0</v>
      </c>
    </row>
    <row r="215" spans="1:8" x14ac:dyDescent="0.2">
      <c r="A215" s="18"/>
      <c r="B215" s="88"/>
      <c r="C215" s="88"/>
      <c r="D215" s="53" t="s">
        <v>454</v>
      </c>
      <c r="E215" s="24"/>
      <c r="F215" s="53"/>
      <c r="G215" s="53"/>
    </row>
    <row r="216" spans="1:8" x14ac:dyDescent="0.2">
      <c r="A216" s="18"/>
      <c r="B216" s="88" t="s">
        <v>746</v>
      </c>
      <c r="C216" s="88"/>
      <c r="D216" s="53" t="s">
        <v>455</v>
      </c>
      <c r="E216" s="24"/>
      <c r="F216" s="53"/>
      <c r="G216" s="53"/>
      <c r="H216" s="81">
        <f>AVERAGE(G217,G219:G221,G223:G228)</f>
        <v>0</v>
      </c>
    </row>
    <row r="217" spans="1:8" ht="22.5" x14ac:dyDescent="0.2">
      <c r="A217" s="18"/>
      <c r="B217" s="88"/>
      <c r="C217" s="88"/>
      <c r="D217" s="49" t="s">
        <v>885</v>
      </c>
      <c r="E217" s="25"/>
      <c r="F217" s="25"/>
      <c r="G217" s="26">
        <f t="shared" si="4"/>
        <v>0</v>
      </c>
    </row>
    <row r="218" spans="1:8" x14ac:dyDescent="0.2">
      <c r="A218" s="18"/>
      <c r="B218" s="88"/>
      <c r="C218" s="88"/>
      <c r="D218" s="49" t="s">
        <v>678</v>
      </c>
      <c r="E218" s="30"/>
      <c r="F218" s="30"/>
      <c r="G218" s="73"/>
    </row>
    <row r="219" spans="1:8" ht="16.5" customHeight="1" x14ac:dyDescent="0.2">
      <c r="A219" s="18"/>
      <c r="B219" s="88"/>
      <c r="C219" s="88"/>
      <c r="D219" s="94" t="s">
        <v>679</v>
      </c>
      <c r="E219" s="25"/>
      <c r="F219" s="25"/>
      <c r="G219" s="26">
        <f t="shared" si="4"/>
        <v>0</v>
      </c>
    </row>
    <row r="220" spans="1:8" ht="16.5" customHeight="1" x14ac:dyDescent="0.2">
      <c r="A220" s="18"/>
      <c r="B220" s="88"/>
      <c r="C220" s="88"/>
      <c r="D220" s="94" t="s">
        <v>886</v>
      </c>
      <c r="E220" s="25"/>
      <c r="F220" s="25"/>
      <c r="G220" s="26">
        <f t="shared" si="4"/>
        <v>0</v>
      </c>
    </row>
    <row r="221" spans="1:8" ht="27.75" customHeight="1" x14ac:dyDescent="0.2">
      <c r="A221" s="18"/>
      <c r="B221" s="88"/>
      <c r="C221" s="88"/>
      <c r="D221" s="94" t="s">
        <v>680</v>
      </c>
      <c r="E221" s="25"/>
      <c r="F221" s="25"/>
      <c r="G221" s="26">
        <f t="shared" si="4"/>
        <v>0</v>
      </c>
    </row>
    <row r="222" spans="1:8" ht="20.25" customHeight="1" x14ac:dyDescent="0.2">
      <c r="A222" s="18"/>
      <c r="B222" s="88"/>
      <c r="C222" s="88"/>
      <c r="D222" s="94" t="s">
        <v>681</v>
      </c>
      <c r="E222" s="30"/>
      <c r="F222" s="30"/>
      <c r="G222" s="73"/>
    </row>
    <row r="223" spans="1:8" x14ac:dyDescent="0.2">
      <c r="A223" s="18"/>
      <c r="B223" s="88"/>
      <c r="C223" s="88"/>
      <c r="D223" s="96" t="s">
        <v>682</v>
      </c>
      <c r="E223" s="25"/>
      <c r="F223" s="25"/>
      <c r="G223" s="26">
        <f t="shared" si="4"/>
        <v>0</v>
      </c>
    </row>
    <row r="224" spans="1:8" x14ac:dyDescent="0.2">
      <c r="A224" s="18"/>
      <c r="B224" s="88"/>
      <c r="C224" s="88"/>
      <c r="D224" s="96" t="s">
        <v>683</v>
      </c>
      <c r="E224" s="25"/>
      <c r="F224" s="25"/>
      <c r="G224" s="26">
        <f t="shared" si="4"/>
        <v>0</v>
      </c>
    </row>
    <row r="225" spans="1:8" x14ac:dyDescent="0.2">
      <c r="A225" s="18"/>
      <c r="B225" s="88"/>
      <c r="C225" s="88"/>
      <c r="D225" s="96" t="s">
        <v>684</v>
      </c>
      <c r="E225" s="25"/>
      <c r="F225" s="25"/>
      <c r="G225" s="26">
        <f t="shared" si="4"/>
        <v>0</v>
      </c>
    </row>
    <row r="226" spans="1:8" ht="30" customHeight="1" x14ac:dyDescent="0.2">
      <c r="A226" s="18"/>
      <c r="B226" s="88"/>
      <c r="C226" s="88"/>
      <c r="D226" s="96" t="s">
        <v>677</v>
      </c>
      <c r="E226" s="25"/>
      <c r="F226" s="25"/>
      <c r="G226" s="26">
        <f t="shared" si="4"/>
        <v>0</v>
      </c>
    </row>
    <row r="227" spans="1:8" ht="18" customHeight="1" x14ac:dyDescent="0.2">
      <c r="A227" s="18"/>
      <c r="B227" s="88"/>
      <c r="C227" s="88"/>
      <c r="D227" s="94" t="s">
        <v>887</v>
      </c>
      <c r="E227" s="25"/>
      <c r="F227" s="25"/>
      <c r="G227" s="26">
        <f t="shared" si="4"/>
        <v>0</v>
      </c>
    </row>
    <row r="228" spans="1:8" ht="18" customHeight="1" x14ac:dyDescent="0.2">
      <c r="A228" s="18"/>
      <c r="B228" s="88"/>
      <c r="C228" s="88"/>
      <c r="D228" s="94" t="s">
        <v>685</v>
      </c>
      <c r="E228" s="25"/>
      <c r="F228" s="25"/>
      <c r="G228" s="26">
        <f t="shared" si="4"/>
        <v>0</v>
      </c>
    </row>
    <row r="229" spans="1:8" ht="19.5" customHeight="1" x14ac:dyDescent="0.2">
      <c r="A229" s="18"/>
      <c r="B229" s="88"/>
      <c r="C229" s="88"/>
      <c r="D229" s="53" t="s">
        <v>456</v>
      </c>
      <c r="E229" s="24"/>
      <c r="F229" s="53"/>
      <c r="G229" s="53"/>
    </row>
    <row r="230" spans="1:8" ht="19.5" customHeight="1" x14ac:dyDescent="0.2">
      <c r="A230" s="18"/>
      <c r="B230" s="88" t="s">
        <v>747</v>
      </c>
      <c r="C230" s="88"/>
      <c r="D230" s="53" t="s">
        <v>457</v>
      </c>
      <c r="E230" s="24"/>
      <c r="F230" s="53"/>
      <c r="G230" s="53"/>
      <c r="H230" s="81">
        <f>AVERAGE(G231:G233)</f>
        <v>0</v>
      </c>
    </row>
    <row r="231" spans="1:8" ht="27.75" customHeight="1" x14ac:dyDescent="0.2">
      <c r="A231" s="18"/>
      <c r="B231" s="88"/>
      <c r="C231" s="88"/>
      <c r="D231" s="49" t="s">
        <v>458</v>
      </c>
      <c r="E231" s="25"/>
      <c r="F231" s="25"/>
      <c r="G231" s="26">
        <f t="shared" ref="G231:G257" si="5">IF(F231="Controlado",1,IF(F231="Intermedio",0.5,0))</f>
        <v>0</v>
      </c>
    </row>
    <row r="232" spans="1:8" ht="18" customHeight="1" x14ac:dyDescent="0.2">
      <c r="A232" s="18"/>
      <c r="B232" s="88"/>
      <c r="C232" s="88"/>
      <c r="D232" s="49" t="s">
        <v>686</v>
      </c>
      <c r="E232" s="25"/>
      <c r="F232" s="25"/>
      <c r="G232" s="26">
        <f t="shared" si="5"/>
        <v>0</v>
      </c>
    </row>
    <row r="233" spans="1:8" ht="18" customHeight="1" x14ac:dyDescent="0.2">
      <c r="A233" s="18"/>
      <c r="B233" s="88"/>
      <c r="C233" s="88"/>
      <c r="D233" s="49" t="s">
        <v>687</v>
      </c>
      <c r="E233" s="25"/>
      <c r="F233" s="25"/>
      <c r="G233" s="26">
        <f t="shared" si="5"/>
        <v>0</v>
      </c>
    </row>
    <row r="234" spans="1:8" x14ac:dyDescent="0.2">
      <c r="A234" s="18"/>
      <c r="B234" s="88" t="s">
        <v>748</v>
      </c>
      <c r="C234" s="88"/>
      <c r="D234" s="53" t="s">
        <v>459</v>
      </c>
      <c r="E234" s="24"/>
      <c r="F234" s="53"/>
      <c r="G234" s="53"/>
      <c r="H234" s="81">
        <f>AVERAGE(G235,G237:G238,G240:G243)</f>
        <v>0</v>
      </c>
    </row>
    <row r="235" spans="1:8" ht="30" customHeight="1" x14ac:dyDescent="0.2">
      <c r="A235" s="18"/>
      <c r="B235" s="88"/>
      <c r="C235" s="88"/>
      <c r="D235" s="49" t="s">
        <v>891</v>
      </c>
      <c r="E235" s="25"/>
      <c r="F235" s="25"/>
      <c r="G235" s="26">
        <f t="shared" si="5"/>
        <v>0</v>
      </c>
    </row>
    <row r="236" spans="1:8" ht="18" customHeight="1" x14ac:dyDescent="0.2">
      <c r="A236" s="18"/>
      <c r="B236" s="88"/>
      <c r="C236" s="88"/>
      <c r="D236" s="49" t="s">
        <v>690</v>
      </c>
      <c r="E236" s="30"/>
      <c r="F236" s="30"/>
      <c r="G236" s="73"/>
    </row>
    <row r="237" spans="1:8" ht="18" customHeight="1" x14ac:dyDescent="0.2">
      <c r="A237" s="18"/>
      <c r="B237" s="88"/>
      <c r="C237" s="88"/>
      <c r="D237" s="94" t="s">
        <v>691</v>
      </c>
      <c r="E237" s="25"/>
      <c r="F237" s="25"/>
      <c r="G237" s="26">
        <f t="shared" si="5"/>
        <v>0</v>
      </c>
    </row>
    <row r="238" spans="1:8" ht="18" customHeight="1" x14ac:dyDescent="0.2">
      <c r="A238" s="18"/>
      <c r="B238" s="88"/>
      <c r="C238" s="88"/>
      <c r="D238" s="94" t="s">
        <v>888</v>
      </c>
      <c r="E238" s="25"/>
      <c r="F238" s="25"/>
      <c r="G238" s="26">
        <f t="shared" si="5"/>
        <v>0</v>
      </c>
    </row>
    <row r="239" spans="1:8" ht="18" customHeight="1" x14ac:dyDescent="0.2">
      <c r="A239" s="18"/>
      <c r="B239" s="88"/>
      <c r="C239" s="88"/>
      <c r="D239" s="94" t="s">
        <v>889</v>
      </c>
      <c r="E239" s="30"/>
      <c r="F239" s="30"/>
      <c r="G239" s="73"/>
    </row>
    <row r="240" spans="1:8" ht="18" customHeight="1" x14ac:dyDescent="0.2">
      <c r="A240" s="18"/>
      <c r="B240" s="88"/>
      <c r="C240" s="88"/>
      <c r="D240" s="96" t="s">
        <v>688</v>
      </c>
      <c r="E240" s="25"/>
      <c r="F240" s="25"/>
      <c r="G240" s="26">
        <f t="shared" si="5"/>
        <v>0</v>
      </c>
    </row>
    <row r="241" spans="1:8" ht="29.25" customHeight="1" x14ac:dyDescent="0.2">
      <c r="A241" s="18"/>
      <c r="B241" s="88"/>
      <c r="C241" s="88"/>
      <c r="D241" s="96" t="s">
        <v>689</v>
      </c>
      <c r="E241" s="25"/>
      <c r="F241" s="25"/>
      <c r="G241" s="26">
        <f t="shared" si="5"/>
        <v>0</v>
      </c>
    </row>
    <row r="242" spans="1:8" ht="27" customHeight="1" x14ac:dyDescent="0.2">
      <c r="A242" s="18"/>
      <c r="B242" s="88"/>
      <c r="C242" s="88"/>
      <c r="D242" s="49" t="s">
        <v>890</v>
      </c>
      <c r="E242" s="25"/>
      <c r="F242" s="25"/>
      <c r="G242" s="26">
        <f t="shared" si="5"/>
        <v>0</v>
      </c>
    </row>
    <row r="243" spans="1:8" ht="18.75" customHeight="1" x14ac:dyDescent="0.2">
      <c r="A243" s="18"/>
      <c r="B243" s="88"/>
      <c r="C243" s="88"/>
      <c r="D243" s="49" t="s">
        <v>692</v>
      </c>
      <c r="E243" s="25"/>
      <c r="F243" s="25"/>
      <c r="G243" s="26">
        <f t="shared" si="5"/>
        <v>0</v>
      </c>
    </row>
    <row r="244" spans="1:8" x14ac:dyDescent="0.2">
      <c r="A244" s="18"/>
      <c r="B244" s="88" t="s">
        <v>749</v>
      </c>
      <c r="C244" s="88"/>
      <c r="D244" s="53" t="s">
        <v>460</v>
      </c>
      <c r="E244" s="24"/>
      <c r="F244" s="53"/>
      <c r="G244" s="53"/>
      <c r="H244" s="81">
        <f>AVERAGE(G245:G249)</f>
        <v>0</v>
      </c>
    </row>
    <row r="245" spans="1:8" ht="33.75" x14ac:dyDescent="0.2">
      <c r="A245" s="18"/>
      <c r="B245" s="88"/>
      <c r="C245" s="88"/>
      <c r="D245" s="49" t="s">
        <v>892</v>
      </c>
      <c r="E245" s="25"/>
      <c r="F245" s="25"/>
      <c r="G245" s="26">
        <f t="shared" si="5"/>
        <v>0</v>
      </c>
    </row>
    <row r="246" spans="1:8" ht="19.5" customHeight="1" x14ac:dyDescent="0.2">
      <c r="A246" s="18"/>
      <c r="B246" s="88"/>
      <c r="C246" s="88"/>
      <c r="D246" s="49" t="s">
        <v>893</v>
      </c>
      <c r="E246" s="25"/>
      <c r="F246" s="25"/>
      <c r="G246" s="26">
        <f t="shared" si="5"/>
        <v>0</v>
      </c>
    </row>
    <row r="247" spans="1:8" ht="19.5" customHeight="1" x14ac:dyDescent="0.2">
      <c r="A247" s="18"/>
      <c r="B247" s="88"/>
      <c r="C247" s="88"/>
      <c r="D247" s="49" t="s">
        <v>894</v>
      </c>
      <c r="E247" s="25"/>
      <c r="F247" s="25"/>
      <c r="G247" s="26">
        <f t="shared" si="5"/>
        <v>0</v>
      </c>
    </row>
    <row r="248" spans="1:8" ht="22.5" x14ac:dyDescent="0.2">
      <c r="A248" s="18"/>
      <c r="B248" s="88"/>
      <c r="C248" s="88"/>
      <c r="D248" s="49" t="s">
        <v>693</v>
      </c>
      <c r="E248" s="25"/>
      <c r="F248" s="25"/>
      <c r="G248" s="26">
        <f t="shared" si="5"/>
        <v>0</v>
      </c>
    </row>
    <row r="249" spans="1:8" ht="22.5" x14ac:dyDescent="0.2">
      <c r="A249" s="18"/>
      <c r="B249" s="88"/>
      <c r="C249" s="88"/>
      <c r="D249" s="49" t="s">
        <v>694</v>
      </c>
      <c r="E249" s="25"/>
      <c r="F249" s="25"/>
      <c r="G249" s="26">
        <f t="shared" si="5"/>
        <v>0</v>
      </c>
    </row>
    <row r="250" spans="1:8" ht="18.75" customHeight="1" x14ac:dyDescent="0.2">
      <c r="A250" s="18"/>
      <c r="B250" s="88" t="s">
        <v>750</v>
      </c>
      <c r="C250" s="88"/>
      <c r="D250" s="53" t="s">
        <v>461</v>
      </c>
      <c r="E250" s="24"/>
      <c r="F250" s="53"/>
      <c r="G250" s="53"/>
      <c r="H250" s="81">
        <f>AVERAGE(G251)</f>
        <v>0</v>
      </c>
    </row>
    <row r="251" spans="1:8" ht="26.25" customHeight="1" x14ac:dyDescent="0.2">
      <c r="A251" s="18"/>
      <c r="B251" s="88"/>
      <c r="C251" s="88"/>
      <c r="D251" s="49" t="s">
        <v>695</v>
      </c>
      <c r="E251" s="25"/>
      <c r="F251" s="25"/>
      <c r="G251" s="26">
        <f t="shared" si="5"/>
        <v>0</v>
      </c>
    </row>
    <row r="252" spans="1:8" ht="18.75" customHeight="1" x14ac:dyDescent="0.2">
      <c r="A252" s="18"/>
      <c r="B252" s="88" t="s">
        <v>751</v>
      </c>
      <c r="C252" s="88"/>
      <c r="D252" s="53" t="s">
        <v>462</v>
      </c>
      <c r="E252" s="24"/>
      <c r="F252" s="53"/>
      <c r="G252" s="53"/>
      <c r="H252" s="81">
        <f>AVERAGE(G253:G257)</f>
        <v>0</v>
      </c>
    </row>
    <row r="253" spans="1:8" x14ac:dyDescent="0.2">
      <c r="A253" s="18"/>
      <c r="B253" s="88"/>
      <c r="C253" s="88"/>
      <c r="D253" s="49" t="s">
        <v>463</v>
      </c>
      <c r="E253" s="25"/>
      <c r="F253" s="25"/>
      <c r="G253" s="26">
        <f t="shared" si="5"/>
        <v>0</v>
      </c>
    </row>
    <row r="254" spans="1:8" ht="33.75" x14ac:dyDescent="0.2">
      <c r="A254" s="18"/>
      <c r="B254" s="88"/>
      <c r="C254" s="88"/>
      <c r="D254" s="49" t="s">
        <v>895</v>
      </c>
      <c r="E254" s="25"/>
      <c r="F254" s="25"/>
      <c r="G254" s="26">
        <f t="shared" si="5"/>
        <v>0</v>
      </c>
    </row>
    <row r="255" spans="1:8" ht="20.25" customHeight="1" x14ac:dyDescent="0.2">
      <c r="A255" s="18"/>
      <c r="B255" s="88"/>
      <c r="C255" s="88"/>
      <c r="D255" s="96" t="s">
        <v>696</v>
      </c>
      <c r="E255" s="25"/>
      <c r="F255" s="25"/>
      <c r="G255" s="26">
        <f t="shared" si="5"/>
        <v>0</v>
      </c>
    </row>
    <row r="256" spans="1:8" ht="20.25" customHeight="1" x14ac:dyDescent="0.2">
      <c r="A256" s="18"/>
      <c r="B256" s="88"/>
      <c r="C256" s="88"/>
      <c r="D256" s="96" t="s">
        <v>896</v>
      </c>
      <c r="E256" s="25"/>
      <c r="F256" s="25"/>
      <c r="G256" s="26">
        <f t="shared" si="5"/>
        <v>0</v>
      </c>
    </row>
    <row r="257" spans="1:8" ht="25.5" customHeight="1" x14ac:dyDescent="0.2">
      <c r="A257" s="18"/>
      <c r="B257" s="88"/>
      <c r="C257" s="88"/>
      <c r="D257" s="96" t="s">
        <v>697</v>
      </c>
      <c r="E257" s="25"/>
      <c r="F257" s="25"/>
      <c r="G257" s="26">
        <f t="shared" si="5"/>
        <v>0</v>
      </c>
    </row>
    <row r="258" spans="1:8" x14ac:dyDescent="0.2">
      <c r="A258" s="18"/>
      <c r="B258" s="88"/>
      <c r="C258" s="88"/>
      <c r="D258" s="18"/>
      <c r="E258" s="18"/>
      <c r="F258" s="18"/>
      <c r="G258" s="18"/>
      <c r="H258" s="83"/>
    </row>
    <row r="259" spans="1:8" ht="18" x14ac:dyDescent="0.25">
      <c r="A259" s="18"/>
      <c r="B259" s="88"/>
      <c r="C259" s="88"/>
      <c r="D259" s="33" t="s">
        <v>698</v>
      </c>
      <c r="E259" s="208"/>
      <c r="F259" s="208"/>
      <c r="G259" s="64"/>
    </row>
    <row r="260" spans="1:8" x14ac:dyDescent="0.2">
      <c r="A260" s="18"/>
      <c r="B260" s="88"/>
      <c r="C260" s="88"/>
      <c r="D260" s="34" t="s">
        <v>464</v>
      </c>
      <c r="E260" s="35"/>
      <c r="F260" s="45"/>
      <c r="G260" s="58"/>
    </row>
    <row r="261" spans="1:8" x14ac:dyDescent="0.2">
      <c r="A261" s="18"/>
      <c r="B261" s="88" t="s">
        <v>1238</v>
      </c>
      <c r="C261" s="87" t="s">
        <v>593</v>
      </c>
      <c r="D261" s="69" t="s">
        <v>465</v>
      </c>
      <c r="E261" s="30"/>
      <c r="F261" s="30"/>
      <c r="G261" s="78"/>
      <c r="H261" s="81">
        <f>AVERAGE(G262:G266)</f>
        <v>0</v>
      </c>
    </row>
    <row r="262" spans="1:8" ht="39.75" customHeight="1" x14ac:dyDescent="0.2">
      <c r="A262" s="18"/>
      <c r="B262" s="88"/>
      <c r="C262" s="88"/>
      <c r="D262" s="49" t="s">
        <v>1227</v>
      </c>
      <c r="E262" s="25"/>
      <c r="F262" s="25"/>
      <c r="G262" s="42">
        <f>IF(F262="Controlado",1,IF(F262="Intermedio",0.5,0))</f>
        <v>0</v>
      </c>
    </row>
    <row r="263" spans="1:8" ht="30.75" customHeight="1" x14ac:dyDescent="0.2">
      <c r="A263" s="18"/>
      <c r="B263" s="88"/>
      <c r="C263" s="88"/>
      <c r="D263" s="94" t="s">
        <v>700</v>
      </c>
      <c r="E263" s="25"/>
      <c r="F263" s="25"/>
      <c r="G263" s="42">
        <f t="shared" ref="G263:G278" si="6">IF(F263="Controlado",1,IF(F263="Intermedio",0.5,0))</f>
        <v>0</v>
      </c>
    </row>
    <row r="264" spans="1:8" ht="30.75" customHeight="1" x14ac:dyDescent="0.2">
      <c r="A264" s="18"/>
      <c r="B264" s="88"/>
      <c r="C264" s="88"/>
      <c r="D264" s="94" t="s">
        <v>699</v>
      </c>
      <c r="E264" s="25"/>
      <c r="F264" s="25"/>
      <c r="G264" s="42">
        <f t="shared" si="6"/>
        <v>0</v>
      </c>
    </row>
    <row r="265" spans="1:8" ht="39.75" customHeight="1" x14ac:dyDescent="0.2">
      <c r="A265" s="18"/>
      <c r="B265" s="88"/>
      <c r="C265" s="88"/>
      <c r="D265" s="94" t="s">
        <v>897</v>
      </c>
      <c r="E265" s="25"/>
      <c r="F265" s="25"/>
      <c r="G265" s="42">
        <f t="shared" si="6"/>
        <v>0</v>
      </c>
    </row>
    <row r="266" spans="1:8" ht="19.5" customHeight="1" x14ac:dyDescent="0.2">
      <c r="A266" s="18"/>
      <c r="B266" s="88"/>
      <c r="C266" s="88"/>
      <c r="D266" s="94" t="s">
        <v>898</v>
      </c>
      <c r="E266" s="25"/>
      <c r="F266" s="25"/>
      <c r="G266" s="42">
        <f t="shared" si="6"/>
        <v>0</v>
      </c>
    </row>
    <row r="267" spans="1:8" x14ac:dyDescent="0.2">
      <c r="A267" s="18"/>
      <c r="B267" s="88" t="s">
        <v>701</v>
      </c>
      <c r="C267" s="88" t="s">
        <v>593</v>
      </c>
      <c r="D267" s="69" t="s">
        <v>899</v>
      </c>
      <c r="E267" s="30"/>
      <c r="F267" s="30"/>
      <c r="G267" s="78"/>
      <c r="H267" s="81">
        <f>AVERAGE(G269:G278)</f>
        <v>0</v>
      </c>
    </row>
    <row r="268" spans="1:8" ht="22.5" x14ac:dyDescent="0.2">
      <c r="A268" s="18"/>
      <c r="B268" s="88"/>
      <c r="C268" s="88"/>
      <c r="D268" s="49" t="s">
        <v>702</v>
      </c>
      <c r="E268" s="30"/>
      <c r="F268" s="30"/>
      <c r="G268" s="78"/>
    </row>
    <row r="269" spans="1:8" x14ac:dyDescent="0.2">
      <c r="A269" s="18"/>
      <c r="B269" s="88"/>
      <c r="C269" s="88"/>
      <c r="D269" s="96" t="s">
        <v>703</v>
      </c>
      <c r="E269" s="25"/>
      <c r="F269" s="25"/>
      <c r="G269" s="42">
        <f t="shared" si="6"/>
        <v>0</v>
      </c>
    </row>
    <row r="270" spans="1:8" x14ac:dyDescent="0.2">
      <c r="A270" s="18"/>
      <c r="B270" s="88"/>
      <c r="C270" s="88"/>
      <c r="D270" s="96" t="s">
        <v>900</v>
      </c>
      <c r="E270" s="25"/>
      <c r="F270" s="25"/>
      <c r="G270" s="42">
        <f t="shared" si="6"/>
        <v>0</v>
      </c>
    </row>
    <row r="271" spans="1:8" x14ac:dyDescent="0.2">
      <c r="A271" s="18"/>
      <c r="B271" s="88"/>
      <c r="C271" s="88"/>
      <c r="D271" s="96" t="s">
        <v>704</v>
      </c>
      <c r="E271" s="25"/>
      <c r="F271" s="25"/>
      <c r="G271" s="42">
        <f t="shared" si="6"/>
        <v>0</v>
      </c>
    </row>
    <row r="272" spans="1:8" x14ac:dyDescent="0.2">
      <c r="A272" s="18"/>
      <c r="B272" s="88"/>
      <c r="C272" s="88"/>
      <c r="D272" s="96" t="s">
        <v>705</v>
      </c>
      <c r="E272" s="25"/>
      <c r="F272" s="25"/>
      <c r="G272" s="42">
        <f t="shared" si="6"/>
        <v>0</v>
      </c>
    </row>
    <row r="273" spans="1:8" x14ac:dyDescent="0.2">
      <c r="A273" s="18"/>
      <c r="B273" s="88"/>
      <c r="C273" s="88"/>
      <c r="D273" s="96" t="s">
        <v>706</v>
      </c>
      <c r="E273" s="25"/>
      <c r="F273" s="25"/>
      <c r="G273" s="42">
        <f t="shared" si="6"/>
        <v>0</v>
      </c>
    </row>
    <row r="274" spans="1:8" x14ac:dyDescent="0.2">
      <c r="A274" s="18"/>
      <c r="B274" s="88"/>
      <c r="C274" s="88"/>
      <c r="D274" s="96" t="s">
        <v>707</v>
      </c>
      <c r="E274" s="25"/>
      <c r="F274" s="25"/>
      <c r="G274" s="42">
        <f t="shared" si="6"/>
        <v>0</v>
      </c>
    </row>
    <row r="275" spans="1:8" x14ac:dyDescent="0.2">
      <c r="A275" s="18"/>
      <c r="B275" s="88"/>
      <c r="C275" s="88"/>
      <c r="D275" s="96" t="s">
        <v>708</v>
      </c>
      <c r="E275" s="25"/>
      <c r="F275" s="25"/>
      <c r="G275" s="42">
        <f t="shared" si="6"/>
        <v>0</v>
      </c>
    </row>
    <row r="276" spans="1:8" x14ac:dyDescent="0.2">
      <c r="A276" s="18"/>
      <c r="B276" s="88"/>
      <c r="C276" s="88"/>
      <c r="D276" s="96" t="s">
        <v>709</v>
      </c>
      <c r="E276" s="25"/>
      <c r="F276" s="25"/>
      <c r="G276" s="42">
        <f t="shared" si="6"/>
        <v>0</v>
      </c>
    </row>
    <row r="277" spans="1:8" x14ac:dyDescent="0.2">
      <c r="A277" s="18"/>
      <c r="B277" s="88"/>
      <c r="C277" s="88"/>
      <c r="D277" s="96" t="s">
        <v>710</v>
      </c>
      <c r="E277" s="25"/>
      <c r="F277" s="25"/>
      <c r="G277" s="42">
        <f t="shared" si="6"/>
        <v>0</v>
      </c>
    </row>
    <row r="278" spans="1:8" x14ac:dyDescent="0.2">
      <c r="A278" s="19"/>
      <c r="B278" s="89"/>
      <c r="C278" s="91"/>
      <c r="D278" s="96" t="s">
        <v>711</v>
      </c>
      <c r="E278" s="29"/>
      <c r="F278" s="25"/>
      <c r="G278" s="42">
        <f t="shared" si="6"/>
        <v>0</v>
      </c>
    </row>
    <row r="279" spans="1:8" x14ac:dyDescent="0.2">
      <c r="A279" s="32"/>
      <c r="B279" s="88"/>
      <c r="C279" s="88"/>
      <c r="D279" s="18"/>
      <c r="E279" s="18"/>
      <c r="F279" s="18"/>
      <c r="G279" s="18"/>
      <c r="H279" s="83"/>
    </row>
    <row r="280" spans="1:8" ht="18" x14ac:dyDescent="0.25">
      <c r="A280" s="21"/>
      <c r="B280" s="88"/>
      <c r="C280" s="88"/>
      <c r="D280" s="33" t="s">
        <v>466</v>
      </c>
      <c r="E280" s="208"/>
      <c r="F280" s="208"/>
      <c r="G280" s="64"/>
    </row>
    <row r="281" spans="1:8" x14ac:dyDescent="0.2">
      <c r="A281" s="19"/>
      <c r="B281" s="89"/>
      <c r="C281" s="91"/>
      <c r="D281" s="34" t="s">
        <v>467</v>
      </c>
      <c r="E281" s="35"/>
      <c r="F281" s="45"/>
      <c r="G281" s="58"/>
    </row>
    <row r="282" spans="1:8" x14ac:dyDescent="0.2">
      <c r="A282" s="18"/>
      <c r="B282" s="88" t="s">
        <v>318</v>
      </c>
      <c r="C282" s="88"/>
      <c r="D282" s="69" t="s">
        <v>468</v>
      </c>
      <c r="E282" s="30"/>
      <c r="F282" s="30"/>
      <c r="G282" s="73"/>
      <c r="H282" s="81">
        <f>AVERAGE(G283:G286)</f>
        <v>0</v>
      </c>
    </row>
    <row r="283" spans="1:8" x14ac:dyDescent="0.2">
      <c r="A283" s="18"/>
      <c r="B283" s="88"/>
      <c r="C283" s="88"/>
      <c r="D283" s="49" t="s">
        <v>901</v>
      </c>
      <c r="E283" s="54"/>
      <c r="F283" s="54"/>
      <c r="G283" s="65"/>
    </row>
    <row r="284" spans="1:8" ht="39.75" customHeight="1" x14ac:dyDescent="0.2">
      <c r="A284" s="18"/>
      <c r="B284" s="88"/>
      <c r="C284" s="88"/>
      <c r="D284" s="94" t="s">
        <v>902</v>
      </c>
      <c r="E284" s="104"/>
      <c r="F284" s="54"/>
      <c r="G284" s="65">
        <f t="shared" ref="G284:G327" si="7">IF(F284="Controlado",1,IF(F284="Intermedio",0.5,0))</f>
        <v>0</v>
      </c>
    </row>
    <row r="285" spans="1:8" ht="19.5" customHeight="1" x14ac:dyDescent="0.2">
      <c r="A285" s="18"/>
      <c r="B285" s="88"/>
      <c r="C285" s="88"/>
      <c r="D285" s="94" t="s">
        <v>903</v>
      </c>
      <c r="E285" s="54"/>
      <c r="F285" s="184"/>
      <c r="G285" s="65">
        <f t="shared" si="7"/>
        <v>0</v>
      </c>
    </row>
    <row r="286" spans="1:8" ht="25.5" customHeight="1" x14ac:dyDescent="0.2">
      <c r="A286" s="18"/>
      <c r="B286" s="88"/>
      <c r="C286" s="88"/>
      <c r="D286" s="94" t="s">
        <v>904</v>
      </c>
      <c r="E286" s="54"/>
      <c r="F286" s="54"/>
      <c r="G286" s="65">
        <f t="shared" si="7"/>
        <v>0</v>
      </c>
    </row>
    <row r="287" spans="1:8" x14ac:dyDescent="0.2">
      <c r="A287" s="18"/>
      <c r="B287" s="88" t="s">
        <v>379</v>
      </c>
      <c r="C287" s="88"/>
      <c r="D287" s="69" t="s">
        <v>469</v>
      </c>
      <c r="E287" s="30"/>
      <c r="F287" s="30"/>
      <c r="G287" s="73"/>
      <c r="H287" s="81">
        <f>AVERAGE(G288:G296)</f>
        <v>0</v>
      </c>
    </row>
    <row r="288" spans="1:8" ht="28.5" customHeight="1" x14ac:dyDescent="0.2">
      <c r="A288" s="18"/>
      <c r="B288" s="88"/>
      <c r="C288" s="88"/>
      <c r="D288" s="49" t="s">
        <v>470</v>
      </c>
      <c r="E288" s="104"/>
      <c r="F288" s="54"/>
      <c r="G288" s="65">
        <f t="shared" si="7"/>
        <v>0</v>
      </c>
    </row>
    <row r="289" spans="1:8" ht="40.5" customHeight="1" x14ac:dyDescent="0.2">
      <c r="A289" s="18"/>
      <c r="B289" s="88"/>
      <c r="C289" s="88"/>
      <c r="D289" s="49" t="s">
        <v>905</v>
      </c>
      <c r="E289" s="104"/>
      <c r="F289" s="54"/>
      <c r="G289" s="65">
        <f t="shared" si="7"/>
        <v>0</v>
      </c>
    </row>
    <row r="290" spans="1:8" x14ac:dyDescent="0.2">
      <c r="A290" s="18"/>
      <c r="B290" s="88"/>
      <c r="C290" s="88"/>
      <c r="D290" s="49" t="s">
        <v>906</v>
      </c>
      <c r="E290" s="54"/>
      <c r="F290" s="54"/>
      <c r="G290" s="65">
        <f t="shared" si="7"/>
        <v>0</v>
      </c>
    </row>
    <row r="291" spans="1:8" x14ac:dyDescent="0.2">
      <c r="A291" s="18"/>
      <c r="B291" s="88"/>
      <c r="C291" s="88"/>
      <c r="D291" s="49" t="s">
        <v>907</v>
      </c>
      <c r="E291" s="54"/>
      <c r="F291" s="54"/>
      <c r="G291" s="65">
        <f t="shared" si="7"/>
        <v>0</v>
      </c>
    </row>
    <row r="292" spans="1:8" ht="28.5" customHeight="1" x14ac:dyDescent="0.2">
      <c r="A292" s="18"/>
      <c r="B292" s="88"/>
      <c r="C292" s="88"/>
      <c r="D292" s="49" t="s">
        <v>908</v>
      </c>
      <c r="E292" s="54"/>
      <c r="F292" s="54"/>
      <c r="G292" s="65">
        <f t="shared" si="7"/>
        <v>0</v>
      </c>
    </row>
    <row r="293" spans="1:8" x14ac:dyDescent="0.2">
      <c r="A293" s="18"/>
      <c r="B293" s="88"/>
      <c r="C293" s="88"/>
      <c r="D293" s="49" t="s">
        <v>909</v>
      </c>
      <c r="E293" s="105"/>
      <c r="F293" s="54"/>
      <c r="G293" s="65">
        <f t="shared" si="7"/>
        <v>0</v>
      </c>
    </row>
    <row r="294" spans="1:8" ht="22.5" x14ac:dyDescent="0.2">
      <c r="A294" s="18"/>
      <c r="B294" s="88"/>
      <c r="C294" s="88"/>
      <c r="D294" s="49" t="s">
        <v>910</v>
      </c>
      <c r="E294" s="104"/>
      <c r="F294" s="54"/>
      <c r="G294" s="65">
        <f t="shared" si="7"/>
        <v>0</v>
      </c>
    </row>
    <row r="295" spans="1:8" ht="22.5" x14ac:dyDescent="0.2">
      <c r="A295" s="18"/>
      <c r="B295" s="88"/>
      <c r="C295" s="88"/>
      <c r="D295" s="49" t="s">
        <v>911</v>
      </c>
      <c r="E295" s="54"/>
      <c r="F295" s="54"/>
      <c r="G295" s="65">
        <f t="shared" si="7"/>
        <v>0</v>
      </c>
    </row>
    <row r="296" spans="1:8" ht="29.25" customHeight="1" x14ac:dyDescent="0.2">
      <c r="A296" s="18"/>
      <c r="B296" s="88"/>
      <c r="C296" s="88"/>
      <c r="D296" s="49" t="s">
        <v>912</v>
      </c>
      <c r="E296" s="104"/>
      <c r="F296" s="54"/>
      <c r="G296" s="65">
        <f t="shared" si="7"/>
        <v>0</v>
      </c>
    </row>
    <row r="297" spans="1:8" x14ac:dyDescent="0.2">
      <c r="A297" s="18"/>
      <c r="B297" s="88" t="s">
        <v>754</v>
      </c>
      <c r="C297" s="88"/>
      <c r="D297" s="69" t="s">
        <v>471</v>
      </c>
      <c r="E297" s="30"/>
      <c r="F297" s="30"/>
      <c r="G297" s="73"/>
      <c r="H297" s="81">
        <f>AVERAGE(G298:G302)</f>
        <v>0</v>
      </c>
    </row>
    <row r="298" spans="1:8" ht="33.75" x14ac:dyDescent="0.2">
      <c r="A298" s="18"/>
      <c r="B298" s="88"/>
      <c r="C298" s="88"/>
      <c r="D298" s="49" t="s">
        <v>472</v>
      </c>
      <c r="E298" s="104"/>
      <c r="F298" s="54"/>
      <c r="G298" s="65">
        <f t="shared" si="7"/>
        <v>0</v>
      </c>
    </row>
    <row r="299" spans="1:8" ht="26.25" customHeight="1" x14ac:dyDescent="0.2">
      <c r="A299" s="18"/>
      <c r="B299" s="88"/>
      <c r="C299" s="88"/>
      <c r="D299" s="49" t="s">
        <v>913</v>
      </c>
      <c r="E299" s="107"/>
      <c r="F299" s="70"/>
      <c r="G299" s="76"/>
    </row>
    <row r="300" spans="1:8" ht="26.25" customHeight="1" x14ac:dyDescent="0.2">
      <c r="A300" s="18"/>
      <c r="B300" s="88"/>
      <c r="C300" s="88"/>
      <c r="D300" s="49" t="s">
        <v>914</v>
      </c>
      <c r="E300" s="104"/>
      <c r="F300" s="54"/>
      <c r="G300" s="65">
        <f t="shared" si="7"/>
        <v>0</v>
      </c>
    </row>
    <row r="301" spans="1:8" ht="24.75" customHeight="1" x14ac:dyDescent="0.2">
      <c r="A301" s="18"/>
      <c r="B301" s="88"/>
      <c r="C301" s="88"/>
      <c r="D301" s="49" t="s">
        <v>915</v>
      </c>
      <c r="E301" s="104"/>
      <c r="F301" s="54"/>
      <c r="G301" s="65">
        <f t="shared" si="7"/>
        <v>0</v>
      </c>
    </row>
    <row r="302" spans="1:8" x14ac:dyDescent="0.2">
      <c r="A302" s="18"/>
      <c r="B302" s="88"/>
      <c r="C302" s="88"/>
      <c r="D302" s="49" t="s">
        <v>916</v>
      </c>
      <c r="E302" s="104"/>
      <c r="F302" s="54"/>
      <c r="G302" s="65">
        <f t="shared" si="7"/>
        <v>0</v>
      </c>
    </row>
    <row r="303" spans="1:8" x14ac:dyDescent="0.2">
      <c r="A303" s="18"/>
      <c r="B303" s="88" t="s">
        <v>294</v>
      </c>
      <c r="C303" s="88"/>
      <c r="D303" s="69" t="s">
        <v>473</v>
      </c>
      <c r="E303" s="30"/>
      <c r="F303" s="30"/>
      <c r="G303" s="73"/>
      <c r="H303" s="81">
        <f>AVERAGE(G304:G305)</f>
        <v>0</v>
      </c>
    </row>
    <row r="304" spans="1:8" x14ac:dyDescent="0.2">
      <c r="A304" s="18"/>
      <c r="B304" s="88"/>
      <c r="C304" s="88"/>
      <c r="D304" s="49" t="s">
        <v>917</v>
      </c>
      <c r="E304" s="29"/>
      <c r="F304" s="54"/>
      <c r="G304" s="65">
        <f t="shared" si="7"/>
        <v>0</v>
      </c>
    </row>
    <row r="305" spans="1:8" x14ac:dyDescent="0.2">
      <c r="A305" s="18"/>
      <c r="B305" s="88"/>
      <c r="C305" s="88"/>
      <c r="D305" s="49" t="s">
        <v>918</v>
      </c>
      <c r="E305" s="29"/>
      <c r="F305" s="54"/>
      <c r="G305" s="65">
        <f t="shared" si="7"/>
        <v>0</v>
      </c>
    </row>
    <row r="306" spans="1:8" x14ac:dyDescent="0.2">
      <c r="A306" s="18"/>
      <c r="B306" s="88" t="s">
        <v>755</v>
      </c>
      <c r="C306" s="88"/>
      <c r="D306" s="69" t="s">
        <v>474</v>
      </c>
      <c r="E306" s="30"/>
      <c r="F306" s="30"/>
      <c r="G306" s="73"/>
      <c r="H306" s="81">
        <f>AVERAGE(G307:G310)</f>
        <v>0</v>
      </c>
    </row>
    <row r="307" spans="1:8" ht="38.25" customHeight="1" x14ac:dyDescent="0.2">
      <c r="A307" s="18"/>
      <c r="B307" s="88"/>
      <c r="C307" s="88"/>
      <c r="D307" s="49" t="s">
        <v>919</v>
      </c>
      <c r="E307" s="29"/>
      <c r="F307" s="54"/>
      <c r="G307" s="65">
        <f t="shared" si="7"/>
        <v>0</v>
      </c>
    </row>
    <row r="308" spans="1:8" ht="27" customHeight="1" x14ac:dyDescent="0.2">
      <c r="A308" s="18"/>
      <c r="B308" s="88"/>
      <c r="C308" s="88"/>
      <c r="D308" s="94" t="s">
        <v>920</v>
      </c>
      <c r="E308" s="29"/>
      <c r="F308" s="54"/>
      <c r="G308" s="65">
        <f t="shared" si="7"/>
        <v>0</v>
      </c>
    </row>
    <row r="309" spans="1:8" ht="20.25" customHeight="1" x14ac:dyDescent="0.2">
      <c r="A309" s="18"/>
      <c r="B309" s="88"/>
      <c r="C309" s="88"/>
      <c r="D309" s="94" t="s">
        <v>921</v>
      </c>
      <c r="E309" s="29"/>
      <c r="F309" s="54"/>
      <c r="G309" s="65">
        <f t="shared" si="7"/>
        <v>0</v>
      </c>
    </row>
    <row r="310" spans="1:8" ht="38.25" customHeight="1" x14ac:dyDescent="0.2">
      <c r="A310" s="18"/>
      <c r="B310" s="88"/>
      <c r="C310" s="88"/>
      <c r="D310" s="94" t="s">
        <v>712</v>
      </c>
      <c r="E310" s="29"/>
      <c r="F310" s="54"/>
      <c r="G310" s="65">
        <f t="shared" si="7"/>
        <v>0</v>
      </c>
    </row>
    <row r="311" spans="1:8" x14ac:dyDescent="0.2">
      <c r="A311" s="18"/>
      <c r="B311" s="88" t="s">
        <v>737</v>
      </c>
      <c r="C311" s="88"/>
      <c r="D311" s="69" t="s">
        <v>475</v>
      </c>
      <c r="E311" s="30"/>
      <c r="F311" s="30"/>
      <c r="G311" s="73"/>
      <c r="H311" s="81">
        <f>AVERAGE(G312:G314)</f>
        <v>0</v>
      </c>
    </row>
    <row r="312" spans="1:8" ht="54" customHeight="1" x14ac:dyDescent="0.2">
      <c r="A312" s="18"/>
      <c r="B312" s="88"/>
      <c r="C312" s="88"/>
      <c r="D312" s="49" t="s">
        <v>922</v>
      </c>
      <c r="E312" s="29"/>
      <c r="F312" s="54"/>
      <c r="G312" s="65">
        <f t="shared" si="7"/>
        <v>0</v>
      </c>
    </row>
    <row r="313" spans="1:8" ht="30.75" customHeight="1" x14ac:dyDescent="0.2">
      <c r="A313" s="18"/>
      <c r="B313" s="88"/>
      <c r="C313" s="88"/>
      <c r="D313" s="94" t="s">
        <v>923</v>
      </c>
      <c r="E313" s="29"/>
      <c r="F313" s="54"/>
      <c r="G313" s="65">
        <f t="shared" si="7"/>
        <v>0</v>
      </c>
    </row>
    <row r="314" spans="1:8" ht="31.5" customHeight="1" x14ac:dyDescent="0.2">
      <c r="A314" s="18"/>
      <c r="B314" s="88"/>
      <c r="C314" s="88"/>
      <c r="D314" s="94" t="s">
        <v>924</v>
      </c>
      <c r="E314" s="29"/>
      <c r="F314" s="54"/>
      <c r="G314" s="65">
        <f t="shared" si="7"/>
        <v>0</v>
      </c>
    </row>
    <row r="315" spans="1:8" x14ac:dyDescent="0.2">
      <c r="A315" s="18"/>
      <c r="B315" s="88"/>
      <c r="C315" s="88"/>
      <c r="D315" s="69" t="s">
        <v>476</v>
      </c>
      <c r="E315" s="30"/>
      <c r="F315" s="30"/>
      <c r="G315" s="73"/>
    </row>
    <row r="316" spans="1:8" x14ac:dyDescent="0.2">
      <c r="B316" s="88" t="s">
        <v>756</v>
      </c>
      <c r="D316" s="69" t="s">
        <v>477</v>
      </c>
      <c r="E316" s="30"/>
      <c r="F316" s="30"/>
      <c r="G316" s="73"/>
      <c r="H316" s="81">
        <f>AVERAGE(G317:G322)</f>
        <v>0</v>
      </c>
    </row>
    <row r="317" spans="1:8" ht="45" x14ac:dyDescent="0.2">
      <c r="D317" s="49" t="s">
        <v>925</v>
      </c>
      <c r="E317" s="104"/>
      <c r="F317" s="54"/>
      <c r="G317" s="65">
        <f t="shared" si="7"/>
        <v>0</v>
      </c>
    </row>
    <row r="318" spans="1:8" ht="30" customHeight="1" x14ac:dyDescent="0.2">
      <c r="D318" s="49" t="s">
        <v>713</v>
      </c>
      <c r="E318" s="54"/>
      <c r="F318" s="54"/>
      <c r="G318" s="65">
        <f t="shared" si="7"/>
        <v>0</v>
      </c>
    </row>
    <row r="319" spans="1:8" ht="22.5" x14ac:dyDescent="0.2">
      <c r="D319" s="49" t="s">
        <v>926</v>
      </c>
      <c r="E319" s="54"/>
      <c r="F319" s="54"/>
      <c r="G319" s="65">
        <f t="shared" si="7"/>
        <v>0</v>
      </c>
    </row>
    <row r="320" spans="1:8" x14ac:dyDescent="0.2">
      <c r="D320" s="49" t="s">
        <v>927</v>
      </c>
      <c r="E320" s="54"/>
      <c r="F320" s="54"/>
      <c r="G320" s="65">
        <f t="shared" si="7"/>
        <v>0</v>
      </c>
    </row>
    <row r="321" spans="2:8" x14ac:dyDescent="0.2">
      <c r="D321" s="49" t="s">
        <v>928</v>
      </c>
      <c r="E321" s="54"/>
      <c r="F321" s="54"/>
      <c r="G321" s="65">
        <f t="shared" si="7"/>
        <v>0</v>
      </c>
    </row>
    <row r="322" spans="2:8" ht="22.5" x14ac:dyDescent="0.2">
      <c r="D322" s="49" t="s">
        <v>929</v>
      </c>
      <c r="E322" s="54"/>
      <c r="F322" s="54"/>
      <c r="G322" s="65">
        <f t="shared" si="7"/>
        <v>0</v>
      </c>
    </row>
    <row r="323" spans="2:8" x14ac:dyDescent="0.2">
      <c r="B323" s="88" t="s">
        <v>291</v>
      </c>
      <c r="D323" s="69" t="s">
        <v>478</v>
      </c>
      <c r="E323" s="30"/>
      <c r="F323" s="30"/>
      <c r="G323" s="73"/>
      <c r="H323" s="81">
        <f>AVERAGE(G324:G330)</f>
        <v>0</v>
      </c>
    </row>
    <row r="324" spans="2:8" x14ac:dyDescent="0.2">
      <c r="D324" s="49" t="s">
        <v>479</v>
      </c>
      <c r="E324" s="54"/>
      <c r="F324" s="54"/>
      <c r="G324" s="65">
        <f t="shared" si="7"/>
        <v>0</v>
      </c>
    </row>
    <row r="325" spans="2:8" x14ac:dyDescent="0.2">
      <c r="D325" s="49" t="s">
        <v>930</v>
      </c>
      <c r="E325" s="70"/>
      <c r="F325" s="70"/>
      <c r="G325" s="76"/>
    </row>
    <row r="326" spans="2:8" x14ac:dyDescent="0.2">
      <c r="D326" s="94" t="s">
        <v>931</v>
      </c>
      <c r="E326" s="54"/>
      <c r="F326" s="54"/>
      <c r="G326" s="65">
        <f t="shared" si="7"/>
        <v>0</v>
      </c>
    </row>
    <row r="327" spans="2:8" x14ac:dyDescent="0.2">
      <c r="D327" s="94" t="s">
        <v>932</v>
      </c>
      <c r="E327" s="54"/>
      <c r="F327" s="54"/>
      <c r="G327" s="65">
        <f t="shared" si="7"/>
        <v>0</v>
      </c>
    </row>
    <row r="328" spans="2:8" ht="22.5" x14ac:dyDescent="0.2">
      <c r="D328" s="94" t="s">
        <v>933</v>
      </c>
      <c r="E328" s="104"/>
      <c r="F328" s="54"/>
      <c r="G328" s="65">
        <f t="shared" ref="G328:G368" si="8">IF(F328="Controlado",1,IF(F328="Intermedio",0.5,0))</f>
        <v>0</v>
      </c>
    </row>
    <row r="329" spans="2:8" x14ac:dyDescent="0.2">
      <c r="D329" s="94" t="s">
        <v>934</v>
      </c>
      <c r="E329" s="54"/>
      <c r="F329" s="54"/>
      <c r="G329" s="65">
        <f t="shared" si="8"/>
        <v>0</v>
      </c>
    </row>
    <row r="330" spans="2:8" x14ac:dyDescent="0.2">
      <c r="D330" s="94" t="s">
        <v>935</v>
      </c>
      <c r="E330" s="54"/>
      <c r="F330" s="54"/>
      <c r="G330" s="65">
        <f t="shared" si="8"/>
        <v>0</v>
      </c>
    </row>
    <row r="331" spans="2:8" x14ac:dyDescent="0.2">
      <c r="B331" s="88" t="s">
        <v>757</v>
      </c>
      <c r="D331" s="69" t="s">
        <v>480</v>
      </c>
      <c r="E331" s="30"/>
      <c r="F331" s="30"/>
      <c r="G331" s="73"/>
      <c r="H331" s="81">
        <f>AVERAGE(G332:G334)</f>
        <v>0</v>
      </c>
    </row>
    <row r="332" spans="2:8" ht="50.25" customHeight="1" x14ac:dyDescent="0.2">
      <c r="D332" s="49" t="s">
        <v>936</v>
      </c>
      <c r="E332" s="54"/>
      <c r="F332" s="54"/>
      <c r="G332" s="65">
        <f t="shared" si="8"/>
        <v>0</v>
      </c>
    </row>
    <row r="333" spans="2:8" x14ac:dyDescent="0.2">
      <c r="D333" s="94" t="s">
        <v>937</v>
      </c>
      <c r="E333" s="54"/>
      <c r="F333" s="54"/>
      <c r="G333" s="65">
        <f t="shared" si="8"/>
        <v>0</v>
      </c>
    </row>
    <row r="334" spans="2:8" ht="22.5" x14ac:dyDescent="0.2">
      <c r="D334" s="94" t="s">
        <v>938</v>
      </c>
      <c r="E334" s="54"/>
      <c r="F334" s="54"/>
      <c r="G334" s="65">
        <f t="shared" si="8"/>
        <v>0</v>
      </c>
    </row>
    <row r="335" spans="2:8" x14ac:dyDescent="0.2">
      <c r="B335" s="88" t="s">
        <v>150</v>
      </c>
      <c r="D335" s="69" t="s">
        <v>481</v>
      </c>
      <c r="E335" s="30"/>
      <c r="F335" s="30"/>
      <c r="G335" s="73"/>
      <c r="H335" s="81">
        <f>AVERAGE(G336:G340)</f>
        <v>0</v>
      </c>
    </row>
    <row r="336" spans="2:8" ht="45" x14ac:dyDescent="0.2">
      <c r="D336" s="49" t="s">
        <v>939</v>
      </c>
      <c r="E336" s="54"/>
      <c r="F336" s="54"/>
      <c r="G336" s="65">
        <f t="shared" si="8"/>
        <v>0</v>
      </c>
    </row>
    <row r="337" spans="2:8" ht="33" customHeight="1" x14ac:dyDescent="0.2">
      <c r="D337" s="49" t="s">
        <v>940</v>
      </c>
      <c r="E337" s="54"/>
      <c r="F337" s="54"/>
      <c r="G337" s="65">
        <f t="shared" si="8"/>
        <v>0</v>
      </c>
    </row>
    <row r="338" spans="2:8" ht="33" customHeight="1" x14ac:dyDescent="0.2">
      <c r="D338" s="49" t="s">
        <v>941</v>
      </c>
      <c r="E338" s="54"/>
      <c r="F338" s="54"/>
      <c r="G338" s="65">
        <f t="shared" si="8"/>
        <v>0</v>
      </c>
    </row>
    <row r="339" spans="2:8" ht="24" customHeight="1" x14ac:dyDescent="0.2">
      <c r="D339" s="49" t="s">
        <v>942</v>
      </c>
      <c r="E339" s="54"/>
      <c r="F339" s="54"/>
      <c r="G339" s="65">
        <f t="shared" si="8"/>
        <v>0</v>
      </c>
    </row>
    <row r="340" spans="2:8" ht="33" customHeight="1" x14ac:dyDescent="0.2">
      <c r="D340" s="49" t="s">
        <v>943</v>
      </c>
      <c r="E340" s="54"/>
      <c r="F340" s="54"/>
      <c r="G340" s="65">
        <f t="shared" si="8"/>
        <v>0</v>
      </c>
    </row>
    <row r="341" spans="2:8" x14ac:dyDescent="0.2">
      <c r="B341" s="88" t="s">
        <v>758</v>
      </c>
      <c r="D341" s="69" t="s">
        <v>482</v>
      </c>
      <c r="E341" s="30"/>
      <c r="F341" s="30"/>
      <c r="G341" s="73"/>
      <c r="H341" s="81">
        <f>AVERAGE(G342:G344)</f>
        <v>0</v>
      </c>
    </row>
    <row r="342" spans="2:8" ht="48.75" customHeight="1" x14ac:dyDescent="0.2">
      <c r="D342" s="49" t="s">
        <v>944</v>
      </c>
      <c r="E342" s="104"/>
      <c r="F342" s="54"/>
      <c r="G342" s="65">
        <f t="shared" si="8"/>
        <v>0</v>
      </c>
    </row>
    <row r="343" spans="2:8" ht="33.75" customHeight="1" x14ac:dyDescent="0.2">
      <c r="D343" s="49" t="s">
        <v>945</v>
      </c>
      <c r="E343" s="104"/>
      <c r="F343" s="54"/>
      <c r="G343" s="65">
        <f t="shared" si="8"/>
        <v>0</v>
      </c>
    </row>
    <row r="344" spans="2:8" ht="18" customHeight="1" x14ac:dyDescent="0.2">
      <c r="D344" s="49" t="s">
        <v>946</v>
      </c>
      <c r="E344" s="104"/>
      <c r="F344" s="54"/>
      <c r="G344" s="65">
        <f t="shared" si="8"/>
        <v>0</v>
      </c>
    </row>
    <row r="345" spans="2:8" x14ac:dyDescent="0.2">
      <c r="B345" s="87" t="s">
        <v>137</v>
      </c>
      <c r="D345" s="69" t="s">
        <v>483</v>
      </c>
      <c r="E345" s="30"/>
      <c r="F345" s="30"/>
      <c r="G345" s="73"/>
      <c r="H345" s="81">
        <f>AVERAGE(G346:G350)</f>
        <v>0</v>
      </c>
    </row>
    <row r="346" spans="2:8" ht="22.5" x14ac:dyDescent="0.2">
      <c r="D346" s="49" t="s">
        <v>947</v>
      </c>
      <c r="E346" s="104"/>
      <c r="F346" s="54"/>
      <c r="G346" s="65">
        <f t="shared" si="8"/>
        <v>0</v>
      </c>
    </row>
    <row r="347" spans="2:8" ht="48.75" customHeight="1" x14ac:dyDescent="0.2">
      <c r="D347" s="49" t="s">
        <v>948</v>
      </c>
      <c r="E347" s="54"/>
      <c r="F347" s="54"/>
      <c r="G347" s="65">
        <f t="shared" si="8"/>
        <v>0</v>
      </c>
    </row>
    <row r="348" spans="2:8" ht="22.5" x14ac:dyDescent="0.2">
      <c r="D348" s="96" t="s">
        <v>949</v>
      </c>
      <c r="E348" s="54"/>
      <c r="F348" s="54"/>
      <c r="G348" s="65">
        <f t="shared" si="8"/>
        <v>0</v>
      </c>
    </row>
    <row r="349" spans="2:8" x14ac:dyDescent="0.2">
      <c r="D349" s="96" t="s">
        <v>950</v>
      </c>
      <c r="E349" s="54"/>
      <c r="F349" s="54"/>
      <c r="G349" s="65">
        <f t="shared" si="8"/>
        <v>0</v>
      </c>
    </row>
    <row r="350" spans="2:8" ht="33.75" x14ac:dyDescent="0.2">
      <c r="D350" s="96" t="s">
        <v>951</v>
      </c>
      <c r="E350" s="54"/>
      <c r="F350" s="54"/>
      <c r="G350" s="65">
        <f t="shared" si="8"/>
        <v>0</v>
      </c>
    </row>
    <row r="351" spans="2:8" x14ac:dyDescent="0.2">
      <c r="B351" s="87" t="s">
        <v>740</v>
      </c>
      <c r="D351" s="69" t="s">
        <v>484</v>
      </c>
      <c r="E351" s="30"/>
      <c r="F351" s="30"/>
      <c r="G351" s="73"/>
      <c r="H351" s="81">
        <f>AVERAGE(G352:G356)</f>
        <v>0</v>
      </c>
    </row>
    <row r="352" spans="2:8" ht="22.5" x14ac:dyDescent="0.2">
      <c r="D352" s="25" t="s">
        <v>485</v>
      </c>
      <c r="E352" s="25"/>
      <c r="F352" s="25"/>
      <c r="G352" s="65">
        <f t="shared" si="8"/>
        <v>0</v>
      </c>
    </row>
    <row r="353" spans="2:8" x14ac:dyDescent="0.2">
      <c r="D353" s="25" t="s">
        <v>953</v>
      </c>
      <c r="E353" s="25"/>
      <c r="F353" s="25"/>
      <c r="G353" s="65">
        <f t="shared" si="8"/>
        <v>0</v>
      </c>
    </row>
    <row r="354" spans="2:8" x14ac:dyDescent="0.2">
      <c r="D354" s="25" t="s">
        <v>952</v>
      </c>
      <c r="E354" s="25"/>
      <c r="F354" s="25"/>
      <c r="G354" s="65">
        <f t="shared" si="8"/>
        <v>0</v>
      </c>
    </row>
    <row r="355" spans="2:8" ht="22.5" x14ac:dyDescent="0.2">
      <c r="D355" s="25" t="s">
        <v>954</v>
      </c>
      <c r="E355" s="25"/>
      <c r="F355" s="25"/>
      <c r="G355" s="65">
        <f t="shared" si="8"/>
        <v>0</v>
      </c>
    </row>
    <row r="356" spans="2:8" ht="22.5" x14ac:dyDescent="0.2">
      <c r="D356" s="25" t="s">
        <v>955</v>
      </c>
      <c r="E356" s="25"/>
      <c r="F356" s="25"/>
      <c r="G356" s="65">
        <f t="shared" si="8"/>
        <v>0</v>
      </c>
    </row>
    <row r="357" spans="2:8" x14ac:dyDescent="0.2">
      <c r="B357" s="87" t="s">
        <v>741</v>
      </c>
      <c r="D357" s="69" t="s">
        <v>486</v>
      </c>
      <c r="E357" s="30"/>
      <c r="F357" s="30"/>
      <c r="G357" s="73"/>
      <c r="H357" s="81">
        <f>AVERAGE(G358:G362)</f>
        <v>0</v>
      </c>
    </row>
    <row r="358" spans="2:8" ht="37.5" customHeight="1" x14ac:dyDescent="0.2">
      <c r="D358" s="49" t="s">
        <v>956</v>
      </c>
      <c r="E358" s="25"/>
      <c r="F358" s="25"/>
      <c r="G358" s="65">
        <f t="shared" si="8"/>
        <v>0</v>
      </c>
    </row>
    <row r="359" spans="2:8" ht="21" customHeight="1" x14ac:dyDescent="0.2">
      <c r="D359" s="94" t="s">
        <v>957</v>
      </c>
      <c r="E359" s="25"/>
      <c r="F359" s="25"/>
      <c r="G359" s="65">
        <f t="shared" si="8"/>
        <v>0</v>
      </c>
    </row>
    <row r="360" spans="2:8" ht="21" customHeight="1" x14ac:dyDescent="0.2">
      <c r="D360" s="94" t="s">
        <v>958</v>
      </c>
      <c r="E360" s="25"/>
      <c r="F360" s="25"/>
      <c r="G360" s="65">
        <f t="shared" si="8"/>
        <v>0</v>
      </c>
    </row>
    <row r="361" spans="2:8" ht="21" customHeight="1" x14ac:dyDescent="0.2">
      <c r="D361" s="94" t="s">
        <v>959</v>
      </c>
      <c r="E361" s="25"/>
      <c r="F361" s="25"/>
      <c r="G361" s="65">
        <f t="shared" si="8"/>
        <v>0</v>
      </c>
    </row>
    <row r="362" spans="2:8" ht="34.5" customHeight="1" x14ac:dyDescent="0.2">
      <c r="D362" s="94" t="s">
        <v>962</v>
      </c>
      <c r="E362" s="25"/>
      <c r="F362" s="25"/>
      <c r="G362" s="65">
        <f t="shared" si="8"/>
        <v>0</v>
      </c>
    </row>
    <row r="363" spans="2:8" x14ac:dyDescent="0.2">
      <c r="B363" s="87" t="s">
        <v>752</v>
      </c>
      <c r="D363" s="53" t="s">
        <v>487</v>
      </c>
      <c r="E363" s="24"/>
      <c r="F363" s="53"/>
      <c r="G363" s="53"/>
      <c r="H363" s="81">
        <f>AVERAGE(G364:G368)</f>
        <v>0</v>
      </c>
    </row>
    <row r="364" spans="2:8" ht="38.25" customHeight="1" x14ac:dyDescent="0.2">
      <c r="D364" s="49" t="s">
        <v>960</v>
      </c>
      <c r="E364" s="25"/>
      <c r="F364" s="25"/>
      <c r="G364" s="65">
        <f t="shared" si="8"/>
        <v>0</v>
      </c>
    </row>
    <row r="365" spans="2:8" ht="22.5" x14ac:dyDescent="0.2">
      <c r="D365" s="94" t="s">
        <v>961</v>
      </c>
      <c r="E365" s="25"/>
      <c r="F365" s="25"/>
      <c r="G365" s="65">
        <f t="shared" si="8"/>
        <v>0</v>
      </c>
    </row>
    <row r="366" spans="2:8" ht="56.25" x14ac:dyDescent="0.2">
      <c r="D366" s="94" t="s">
        <v>714</v>
      </c>
      <c r="E366" s="25"/>
      <c r="F366" s="25"/>
      <c r="G366" s="65">
        <f t="shared" si="8"/>
        <v>0</v>
      </c>
    </row>
    <row r="367" spans="2:8" ht="22.5" x14ac:dyDescent="0.2">
      <c r="D367" s="94" t="s">
        <v>715</v>
      </c>
      <c r="E367" s="25"/>
      <c r="F367" s="25"/>
      <c r="G367" s="65">
        <f t="shared" si="8"/>
        <v>0</v>
      </c>
    </row>
    <row r="368" spans="2:8" ht="22.5" x14ac:dyDescent="0.2">
      <c r="D368" s="94" t="s">
        <v>716</v>
      </c>
      <c r="E368" s="25"/>
      <c r="F368" s="25"/>
      <c r="G368" s="65">
        <f t="shared" si="8"/>
        <v>0</v>
      </c>
    </row>
    <row r="369" spans="2:8" x14ac:dyDescent="0.2">
      <c r="D369" s="49"/>
      <c r="F369" s="15"/>
      <c r="G369" s="15"/>
    </row>
    <row r="370" spans="2:8" ht="18" x14ac:dyDescent="0.25">
      <c r="D370" s="33" t="s">
        <v>788</v>
      </c>
      <c r="E370" s="208"/>
      <c r="F370" s="208"/>
      <c r="G370" s="64"/>
    </row>
    <row r="371" spans="2:8" x14ac:dyDescent="0.2">
      <c r="D371" s="69" t="s">
        <v>488</v>
      </c>
      <c r="E371" s="30"/>
      <c r="F371" s="30"/>
      <c r="G371" s="76"/>
    </row>
    <row r="372" spans="2:8" x14ac:dyDescent="0.2">
      <c r="B372" s="87" t="s">
        <v>388</v>
      </c>
      <c r="D372" s="69" t="s">
        <v>489</v>
      </c>
      <c r="E372" s="30"/>
      <c r="F372" s="30"/>
      <c r="G372" s="76"/>
      <c r="H372" s="81">
        <f>AVERAGE(G373:G382)</f>
        <v>0</v>
      </c>
    </row>
    <row r="373" spans="2:8" s="100" customFormat="1" ht="33.75" x14ac:dyDescent="0.2">
      <c r="B373" s="97"/>
      <c r="C373" s="97"/>
      <c r="D373" s="49" t="s">
        <v>963</v>
      </c>
      <c r="E373" s="25"/>
      <c r="F373" s="25"/>
      <c r="G373" s="98">
        <f t="shared" ref="G373:G415" si="9">IF(F373="Controlado",1,IF(F373="Intermedio",0.5,0))</f>
        <v>0</v>
      </c>
      <c r="H373" s="99"/>
    </row>
    <row r="374" spans="2:8" x14ac:dyDescent="0.2">
      <c r="D374" s="94" t="s">
        <v>964</v>
      </c>
      <c r="E374" s="25"/>
      <c r="F374" s="25"/>
      <c r="G374" s="65">
        <f t="shared" si="9"/>
        <v>0</v>
      </c>
    </row>
    <row r="375" spans="2:8" x14ac:dyDescent="0.2">
      <c r="D375" s="94" t="s">
        <v>965</v>
      </c>
      <c r="E375" s="25"/>
      <c r="F375" s="25"/>
      <c r="G375" s="65">
        <f t="shared" si="9"/>
        <v>0</v>
      </c>
    </row>
    <row r="376" spans="2:8" x14ac:dyDescent="0.2">
      <c r="D376" s="94" t="s">
        <v>717</v>
      </c>
      <c r="E376" s="25"/>
      <c r="F376" s="25"/>
      <c r="G376" s="65">
        <f t="shared" si="9"/>
        <v>0</v>
      </c>
    </row>
    <row r="377" spans="2:8" x14ac:dyDescent="0.2">
      <c r="D377" s="94" t="s">
        <v>967</v>
      </c>
      <c r="E377" s="25"/>
      <c r="F377" s="25"/>
      <c r="G377" s="65">
        <f t="shared" si="9"/>
        <v>0</v>
      </c>
    </row>
    <row r="378" spans="2:8" x14ac:dyDescent="0.2">
      <c r="D378" s="94" t="s">
        <v>968</v>
      </c>
      <c r="E378" s="25"/>
      <c r="F378" s="25"/>
      <c r="G378" s="65">
        <f t="shared" si="9"/>
        <v>0</v>
      </c>
    </row>
    <row r="379" spans="2:8" x14ac:dyDescent="0.2">
      <c r="D379" s="94" t="s">
        <v>969</v>
      </c>
      <c r="E379" s="25"/>
      <c r="F379" s="25"/>
      <c r="G379" s="65">
        <f t="shared" si="9"/>
        <v>0</v>
      </c>
    </row>
    <row r="380" spans="2:8" x14ac:dyDescent="0.2">
      <c r="D380" s="94" t="s">
        <v>970</v>
      </c>
      <c r="E380" s="25"/>
      <c r="F380" s="25"/>
      <c r="G380" s="65">
        <f t="shared" si="9"/>
        <v>0</v>
      </c>
    </row>
    <row r="381" spans="2:8" x14ac:dyDescent="0.2">
      <c r="D381" s="94" t="s">
        <v>971</v>
      </c>
      <c r="E381" s="25"/>
      <c r="F381" s="25"/>
      <c r="G381" s="65">
        <f t="shared" si="9"/>
        <v>0</v>
      </c>
    </row>
    <row r="382" spans="2:8" x14ac:dyDescent="0.2">
      <c r="D382" s="49" t="s">
        <v>966</v>
      </c>
      <c r="E382" s="25"/>
      <c r="F382" s="25"/>
      <c r="G382" s="65">
        <f t="shared" si="9"/>
        <v>0</v>
      </c>
    </row>
    <row r="383" spans="2:8" x14ac:dyDescent="0.2">
      <c r="B383" s="87" t="s">
        <v>361</v>
      </c>
      <c r="D383" s="69" t="s">
        <v>490</v>
      </c>
      <c r="E383" s="30"/>
      <c r="F383" s="30"/>
      <c r="G383" s="76"/>
      <c r="H383" s="81">
        <f>AVERAGE(G384:G392)</f>
        <v>0</v>
      </c>
    </row>
    <row r="384" spans="2:8" ht="62.25" customHeight="1" x14ac:dyDescent="0.2">
      <c r="D384" s="49" t="s">
        <v>979</v>
      </c>
      <c r="E384" s="25"/>
      <c r="F384" s="25"/>
      <c r="G384" s="65">
        <f t="shared" si="9"/>
        <v>0</v>
      </c>
    </row>
    <row r="385" spans="2:8" ht="18" customHeight="1" x14ac:dyDescent="0.2">
      <c r="D385" s="94" t="s">
        <v>972</v>
      </c>
      <c r="E385" s="25"/>
      <c r="F385" s="25"/>
      <c r="G385" s="65">
        <f t="shared" si="9"/>
        <v>0</v>
      </c>
    </row>
    <row r="386" spans="2:8" ht="18" customHeight="1" x14ac:dyDescent="0.2">
      <c r="D386" s="94" t="s">
        <v>973</v>
      </c>
      <c r="E386" s="25"/>
      <c r="F386" s="25"/>
      <c r="G386" s="65">
        <f t="shared" si="9"/>
        <v>0</v>
      </c>
    </row>
    <row r="387" spans="2:8" ht="18" customHeight="1" x14ac:dyDescent="0.2">
      <c r="D387" s="94" t="s">
        <v>974</v>
      </c>
      <c r="E387" s="25"/>
      <c r="F387" s="25"/>
      <c r="G387" s="65">
        <f t="shared" si="9"/>
        <v>0</v>
      </c>
    </row>
    <row r="388" spans="2:8" ht="18" customHeight="1" x14ac:dyDescent="0.2">
      <c r="D388" s="94" t="s">
        <v>975</v>
      </c>
      <c r="E388" s="25"/>
      <c r="F388" s="25"/>
      <c r="G388" s="65">
        <f t="shared" si="9"/>
        <v>0</v>
      </c>
    </row>
    <row r="389" spans="2:8" ht="18" customHeight="1" x14ac:dyDescent="0.2">
      <c r="D389" s="94" t="s">
        <v>976</v>
      </c>
      <c r="E389" s="25"/>
      <c r="F389" s="25"/>
      <c r="G389" s="65">
        <f t="shared" si="9"/>
        <v>0</v>
      </c>
    </row>
    <row r="390" spans="2:8" ht="28.5" customHeight="1" x14ac:dyDescent="0.2">
      <c r="D390" s="94" t="s">
        <v>977</v>
      </c>
      <c r="E390" s="25"/>
      <c r="F390" s="25"/>
      <c r="G390" s="65">
        <f t="shared" si="9"/>
        <v>0</v>
      </c>
    </row>
    <row r="391" spans="2:8" ht="26.25" customHeight="1" x14ac:dyDescent="0.2">
      <c r="D391" s="94" t="s">
        <v>978</v>
      </c>
      <c r="E391" s="25"/>
      <c r="F391" s="25"/>
      <c r="G391" s="65">
        <f t="shared" si="9"/>
        <v>0</v>
      </c>
    </row>
    <row r="392" spans="2:8" ht="18.75" customHeight="1" x14ac:dyDescent="0.2">
      <c r="D392" s="49" t="s">
        <v>980</v>
      </c>
      <c r="E392" s="25"/>
      <c r="F392" s="25"/>
      <c r="G392" s="65">
        <f t="shared" si="9"/>
        <v>0</v>
      </c>
    </row>
    <row r="393" spans="2:8" x14ac:dyDescent="0.2">
      <c r="B393" s="87" t="s">
        <v>351</v>
      </c>
      <c r="D393" s="69" t="s">
        <v>491</v>
      </c>
      <c r="E393" s="30"/>
      <c r="F393" s="30"/>
      <c r="G393" s="76"/>
      <c r="H393" s="81">
        <f>AVERAGE(G394:G394)</f>
        <v>0</v>
      </c>
    </row>
    <row r="394" spans="2:8" ht="27" customHeight="1" x14ac:dyDescent="0.2">
      <c r="D394" s="49" t="s">
        <v>981</v>
      </c>
      <c r="E394" s="25"/>
      <c r="F394" s="25"/>
      <c r="G394" s="65">
        <f t="shared" si="9"/>
        <v>0</v>
      </c>
    </row>
    <row r="395" spans="2:8" x14ac:dyDescent="0.2">
      <c r="B395" s="87" t="s">
        <v>149</v>
      </c>
      <c r="D395" s="69" t="s">
        <v>492</v>
      </c>
      <c r="E395" s="30"/>
      <c r="F395" s="30"/>
      <c r="G395" s="76"/>
      <c r="H395" s="81">
        <f>AVERAGE(G396,G398:G401)</f>
        <v>0</v>
      </c>
    </row>
    <row r="396" spans="2:8" ht="22.5" x14ac:dyDescent="0.2">
      <c r="D396" s="49" t="s">
        <v>493</v>
      </c>
      <c r="E396" s="25"/>
      <c r="F396" s="25"/>
      <c r="G396" s="65">
        <f t="shared" si="9"/>
        <v>0</v>
      </c>
    </row>
    <row r="397" spans="2:8" x14ac:dyDescent="0.2">
      <c r="D397" s="49" t="s">
        <v>982</v>
      </c>
      <c r="E397" s="30"/>
      <c r="F397" s="30"/>
      <c r="G397" s="76"/>
    </row>
    <row r="398" spans="2:8" ht="30" customHeight="1" x14ac:dyDescent="0.2">
      <c r="D398" s="94" t="s">
        <v>983</v>
      </c>
      <c r="E398" s="25"/>
      <c r="F398" s="25"/>
      <c r="G398" s="65">
        <f t="shared" si="9"/>
        <v>0</v>
      </c>
    </row>
    <row r="399" spans="2:8" x14ac:dyDescent="0.2">
      <c r="D399" s="94" t="s">
        <v>984</v>
      </c>
      <c r="E399" s="25"/>
      <c r="F399" s="25"/>
      <c r="G399" s="65">
        <f t="shared" si="9"/>
        <v>0</v>
      </c>
    </row>
    <row r="400" spans="2:8" ht="22.5" x14ac:dyDescent="0.2">
      <c r="D400" s="94" t="s">
        <v>985</v>
      </c>
      <c r="E400" s="25"/>
      <c r="F400" s="25"/>
      <c r="G400" s="65">
        <f t="shared" si="9"/>
        <v>0</v>
      </c>
    </row>
    <row r="401" spans="1:8" ht="22.5" x14ac:dyDescent="0.2">
      <c r="D401" s="94" t="s">
        <v>986</v>
      </c>
      <c r="E401" s="25"/>
      <c r="F401" s="25"/>
      <c r="G401" s="65">
        <f t="shared" si="9"/>
        <v>0</v>
      </c>
    </row>
    <row r="402" spans="1:8" x14ac:dyDescent="0.2">
      <c r="D402" s="69" t="s">
        <v>494</v>
      </c>
      <c r="E402" s="30"/>
      <c r="F402" s="30"/>
      <c r="G402" s="76"/>
    </row>
    <row r="403" spans="1:8" x14ac:dyDescent="0.2">
      <c r="B403" s="87" t="s">
        <v>155</v>
      </c>
      <c r="D403" s="69" t="s">
        <v>495</v>
      </c>
      <c r="E403" s="30"/>
      <c r="F403" s="30"/>
      <c r="G403" s="76"/>
      <c r="H403" s="81">
        <f>AVERAGE(G404:G409,G411:G415)</f>
        <v>0</v>
      </c>
    </row>
    <row r="404" spans="1:8" ht="36" customHeight="1" x14ac:dyDescent="0.2">
      <c r="D404" s="49" t="s">
        <v>987</v>
      </c>
      <c r="E404" s="25"/>
      <c r="F404" s="25"/>
      <c r="G404" s="65">
        <f t="shared" si="9"/>
        <v>0</v>
      </c>
    </row>
    <row r="405" spans="1:8" ht="19.5" customHeight="1" x14ac:dyDescent="0.2">
      <c r="D405" s="49" t="s">
        <v>988</v>
      </c>
      <c r="E405" s="25"/>
      <c r="F405" s="25"/>
      <c r="G405" s="65">
        <f t="shared" si="9"/>
        <v>0</v>
      </c>
    </row>
    <row r="406" spans="1:8" ht="27" customHeight="1" x14ac:dyDescent="0.2">
      <c r="D406" s="49" t="s">
        <v>990</v>
      </c>
      <c r="E406" s="25"/>
      <c r="F406" s="25"/>
      <c r="G406" s="65">
        <f t="shared" si="9"/>
        <v>0</v>
      </c>
    </row>
    <row r="407" spans="1:8" ht="27" customHeight="1" x14ac:dyDescent="0.2">
      <c r="D407" s="49" t="s">
        <v>991</v>
      </c>
      <c r="E407" s="25"/>
      <c r="F407" s="25"/>
      <c r="G407" s="65">
        <f t="shared" si="9"/>
        <v>0</v>
      </c>
    </row>
    <row r="408" spans="1:8" ht="22.5" x14ac:dyDescent="0.2">
      <c r="D408" s="49" t="s">
        <v>989</v>
      </c>
      <c r="E408" s="25"/>
      <c r="F408" s="25"/>
      <c r="G408" s="65">
        <f t="shared" si="9"/>
        <v>0</v>
      </c>
    </row>
    <row r="409" spans="1:8" ht="22.5" x14ac:dyDescent="0.2">
      <c r="D409" s="49" t="s">
        <v>1228</v>
      </c>
      <c r="E409" s="25"/>
      <c r="F409" s="25"/>
      <c r="G409" s="65">
        <f t="shared" si="9"/>
        <v>0</v>
      </c>
    </row>
    <row r="410" spans="1:8" x14ac:dyDescent="0.2">
      <c r="D410" s="49" t="s">
        <v>992</v>
      </c>
      <c r="E410" s="30"/>
      <c r="F410" s="30"/>
      <c r="G410" s="76"/>
    </row>
    <row r="411" spans="1:8" ht="29.25" customHeight="1" x14ac:dyDescent="0.2">
      <c r="D411" s="94" t="s">
        <v>993</v>
      </c>
      <c r="E411" s="25"/>
      <c r="F411" s="25"/>
      <c r="G411" s="65">
        <f t="shared" si="9"/>
        <v>0</v>
      </c>
    </row>
    <row r="412" spans="1:8" ht="22.5" x14ac:dyDescent="0.2">
      <c r="D412" s="94" t="s">
        <v>994</v>
      </c>
      <c r="E412" s="25"/>
      <c r="F412" s="25"/>
      <c r="G412" s="65">
        <f t="shared" si="9"/>
        <v>0</v>
      </c>
    </row>
    <row r="413" spans="1:8" x14ac:dyDescent="0.2">
      <c r="D413" s="94" t="s">
        <v>718</v>
      </c>
      <c r="E413" s="25"/>
      <c r="F413" s="25"/>
      <c r="G413" s="65">
        <f t="shared" si="9"/>
        <v>0</v>
      </c>
    </row>
    <row r="414" spans="1:8" x14ac:dyDescent="0.2">
      <c r="D414" s="49" t="s">
        <v>995</v>
      </c>
      <c r="E414" s="25"/>
      <c r="F414" s="25"/>
      <c r="G414" s="65">
        <f t="shared" si="9"/>
        <v>0</v>
      </c>
    </row>
    <row r="415" spans="1:8" ht="22.5" x14ac:dyDescent="0.2">
      <c r="A415" s="23"/>
      <c r="B415" s="88"/>
      <c r="C415" s="88"/>
      <c r="D415" s="49" t="s">
        <v>996</v>
      </c>
      <c r="E415" s="25"/>
      <c r="F415" s="25"/>
      <c r="G415" s="65">
        <f t="shared" si="9"/>
        <v>0</v>
      </c>
    </row>
    <row r="416" spans="1:8" x14ac:dyDescent="0.2">
      <c r="A416" s="20"/>
      <c r="C416" s="88"/>
      <c r="D416" s="69" t="s">
        <v>496</v>
      </c>
      <c r="E416" s="30"/>
      <c r="F416" s="30"/>
      <c r="G416" s="76"/>
    </row>
    <row r="417" spans="1:8" x14ac:dyDescent="0.2">
      <c r="A417" s="20"/>
      <c r="B417" s="87" t="s">
        <v>369</v>
      </c>
      <c r="C417" s="88"/>
      <c r="D417" s="69" t="s">
        <v>497</v>
      </c>
      <c r="E417" s="30"/>
      <c r="F417" s="30"/>
      <c r="G417" s="76"/>
      <c r="H417" s="81">
        <f>AVERAGE(G418:G419,G421:G428)</f>
        <v>0</v>
      </c>
    </row>
    <row r="418" spans="1:8" ht="47.25" customHeight="1" x14ac:dyDescent="0.2">
      <c r="A418" s="20"/>
      <c r="B418" s="88"/>
      <c r="C418" s="88"/>
      <c r="D418" s="49" t="s">
        <v>997</v>
      </c>
      <c r="E418" s="25"/>
      <c r="F418" s="25"/>
      <c r="G418" s="65">
        <f t="shared" ref="G418:G464" si="10">IF(F418="Controlado",1,IF(F418="Intermedio",0.5,0))</f>
        <v>0</v>
      </c>
    </row>
    <row r="419" spans="1:8" ht="22.5" x14ac:dyDescent="0.2">
      <c r="A419" s="20"/>
      <c r="B419" s="88"/>
      <c r="C419" s="88"/>
      <c r="D419" s="49" t="s">
        <v>1002</v>
      </c>
      <c r="E419" s="25"/>
      <c r="F419" s="25"/>
      <c r="G419" s="65">
        <f t="shared" si="10"/>
        <v>0</v>
      </c>
    </row>
    <row r="420" spans="1:8" x14ac:dyDescent="0.2">
      <c r="A420" s="20"/>
      <c r="B420" s="88"/>
      <c r="C420" s="88"/>
      <c r="D420" s="49" t="s">
        <v>998</v>
      </c>
      <c r="E420" s="30"/>
      <c r="F420" s="30"/>
      <c r="G420" s="76"/>
    </row>
    <row r="421" spans="1:8" x14ac:dyDescent="0.2">
      <c r="A421" s="20"/>
      <c r="B421" s="88"/>
      <c r="C421" s="88"/>
      <c r="D421" s="94" t="s">
        <v>999</v>
      </c>
      <c r="E421" s="25"/>
      <c r="F421" s="25"/>
      <c r="G421" s="65">
        <f t="shared" si="10"/>
        <v>0</v>
      </c>
    </row>
    <row r="422" spans="1:8" x14ac:dyDescent="0.2">
      <c r="A422" s="20"/>
      <c r="B422" s="88"/>
      <c r="C422" s="88"/>
      <c r="D422" s="94" t="s">
        <v>1000</v>
      </c>
      <c r="E422" s="25"/>
      <c r="F422" s="25"/>
      <c r="G422" s="65">
        <f t="shared" si="10"/>
        <v>0</v>
      </c>
    </row>
    <row r="423" spans="1:8" x14ac:dyDescent="0.2">
      <c r="A423" s="20"/>
      <c r="B423" s="88"/>
      <c r="C423" s="88"/>
      <c r="D423" s="94" t="s">
        <v>1001</v>
      </c>
      <c r="E423" s="25"/>
      <c r="F423" s="25"/>
      <c r="G423" s="65">
        <f t="shared" si="10"/>
        <v>0</v>
      </c>
    </row>
    <row r="424" spans="1:8" x14ac:dyDescent="0.2">
      <c r="A424" s="20"/>
      <c r="B424" s="88"/>
      <c r="C424" s="88"/>
      <c r="D424" s="49" t="s">
        <v>1004</v>
      </c>
      <c r="E424" s="25"/>
      <c r="F424" s="25"/>
      <c r="G424" s="65">
        <f t="shared" si="10"/>
        <v>0</v>
      </c>
    </row>
    <row r="425" spans="1:8" ht="22.5" x14ac:dyDescent="0.2">
      <c r="A425" s="20"/>
      <c r="B425" s="88"/>
      <c r="C425" s="88"/>
      <c r="D425" s="49" t="s">
        <v>1003</v>
      </c>
      <c r="E425" s="25"/>
      <c r="F425" s="25"/>
      <c r="G425" s="65">
        <f t="shared" si="10"/>
        <v>0</v>
      </c>
    </row>
    <row r="426" spans="1:8" ht="22.5" x14ac:dyDescent="0.2">
      <c r="A426" s="20"/>
      <c r="B426" s="88"/>
      <c r="C426" s="88"/>
      <c r="D426" s="49" t="s">
        <v>1229</v>
      </c>
      <c r="E426" s="25"/>
      <c r="F426" s="25"/>
      <c r="G426" s="65">
        <f t="shared" si="10"/>
        <v>0</v>
      </c>
    </row>
    <row r="427" spans="1:8" x14ac:dyDescent="0.2">
      <c r="A427" s="20"/>
      <c r="B427" s="88"/>
      <c r="C427" s="88"/>
      <c r="D427" s="49" t="s">
        <v>1005</v>
      </c>
      <c r="E427" s="25"/>
      <c r="F427" s="25"/>
      <c r="G427" s="65">
        <f t="shared" si="10"/>
        <v>0</v>
      </c>
    </row>
    <row r="428" spans="1:8" x14ac:dyDescent="0.2">
      <c r="A428" s="20"/>
      <c r="B428" s="88"/>
      <c r="C428" s="88"/>
      <c r="D428" s="49" t="s">
        <v>1006</v>
      </c>
      <c r="E428" s="25"/>
      <c r="F428" s="25"/>
      <c r="G428" s="65">
        <f t="shared" si="10"/>
        <v>0</v>
      </c>
    </row>
    <row r="429" spans="1:8" x14ac:dyDescent="0.2">
      <c r="A429" s="20"/>
      <c r="B429" s="88"/>
      <c r="C429" s="88"/>
      <c r="D429" s="69" t="s">
        <v>498</v>
      </c>
      <c r="E429" s="30"/>
      <c r="F429" s="30"/>
      <c r="G429" s="76"/>
    </row>
    <row r="430" spans="1:8" x14ac:dyDescent="0.2">
      <c r="A430" s="20"/>
      <c r="B430" s="87" t="s">
        <v>381</v>
      </c>
      <c r="C430" s="88"/>
      <c r="D430" s="69" t="s">
        <v>499</v>
      </c>
      <c r="E430" s="30"/>
      <c r="F430" s="30"/>
      <c r="G430" s="76"/>
      <c r="H430" s="81">
        <f>AVERAGE(G431,G433:G434,G436:G440,G442:G450)</f>
        <v>0</v>
      </c>
    </row>
    <row r="431" spans="1:8" ht="22.5" x14ac:dyDescent="0.2">
      <c r="A431" s="20"/>
      <c r="B431" s="88"/>
      <c r="C431" s="88"/>
      <c r="D431" s="49" t="s">
        <v>1007</v>
      </c>
      <c r="E431" s="25"/>
      <c r="F431" s="25"/>
      <c r="G431" s="65">
        <f t="shared" si="10"/>
        <v>0</v>
      </c>
    </row>
    <row r="432" spans="1:8" x14ac:dyDescent="0.2">
      <c r="A432" s="20"/>
      <c r="B432" s="88"/>
      <c r="C432" s="88"/>
      <c r="D432" s="49" t="s">
        <v>1008</v>
      </c>
      <c r="E432" s="30"/>
      <c r="F432" s="30"/>
      <c r="G432" s="30"/>
    </row>
    <row r="433" spans="1:7" x14ac:dyDescent="0.2">
      <c r="A433" s="20"/>
      <c r="B433" s="88"/>
      <c r="C433" s="88"/>
      <c r="D433" s="49" t="s">
        <v>1010</v>
      </c>
      <c r="F433" s="25"/>
      <c r="G433" s="65">
        <f t="shared" si="10"/>
        <v>0</v>
      </c>
    </row>
    <row r="434" spans="1:7" x14ac:dyDescent="0.2">
      <c r="A434" s="20"/>
      <c r="B434" s="88"/>
      <c r="C434" s="88"/>
      <c r="D434" s="49" t="s">
        <v>1009</v>
      </c>
      <c r="E434" s="25"/>
      <c r="F434" s="25"/>
      <c r="G434" s="65">
        <f t="shared" si="10"/>
        <v>0</v>
      </c>
    </row>
    <row r="435" spans="1:7" x14ac:dyDescent="0.2">
      <c r="A435" s="20"/>
      <c r="B435" s="88"/>
      <c r="C435" s="88"/>
      <c r="D435" s="49" t="s">
        <v>719</v>
      </c>
      <c r="E435" s="30"/>
      <c r="F435" s="30"/>
      <c r="G435" s="76"/>
    </row>
    <row r="436" spans="1:7" x14ac:dyDescent="0.2">
      <c r="A436" s="20"/>
      <c r="B436" s="88"/>
      <c r="C436" s="88"/>
      <c r="D436" s="94" t="s">
        <v>720</v>
      </c>
      <c r="E436" s="25"/>
      <c r="F436" s="25"/>
      <c r="G436" s="65">
        <f t="shared" si="10"/>
        <v>0</v>
      </c>
    </row>
    <row r="437" spans="1:7" x14ac:dyDescent="0.2">
      <c r="A437" s="20"/>
      <c r="B437" s="88"/>
      <c r="C437" s="88"/>
      <c r="D437" s="94" t="s">
        <v>1011</v>
      </c>
      <c r="E437" s="25"/>
      <c r="F437" s="25"/>
      <c r="G437" s="65">
        <f t="shared" si="10"/>
        <v>0</v>
      </c>
    </row>
    <row r="438" spans="1:7" x14ac:dyDescent="0.2">
      <c r="A438" s="20"/>
      <c r="B438" s="88"/>
      <c r="C438" s="88"/>
      <c r="D438" s="94" t="s">
        <v>1012</v>
      </c>
      <c r="E438" s="25"/>
      <c r="F438" s="25"/>
      <c r="G438" s="65">
        <f t="shared" si="10"/>
        <v>0</v>
      </c>
    </row>
    <row r="439" spans="1:7" x14ac:dyDescent="0.2">
      <c r="A439" s="20"/>
      <c r="B439" s="88"/>
      <c r="C439" s="88"/>
      <c r="D439" s="94" t="s">
        <v>1013</v>
      </c>
      <c r="E439" s="25"/>
      <c r="F439" s="25"/>
      <c r="G439" s="65">
        <f t="shared" si="10"/>
        <v>0</v>
      </c>
    </row>
    <row r="440" spans="1:7" x14ac:dyDescent="0.2">
      <c r="A440" s="20"/>
      <c r="B440" s="88"/>
      <c r="C440" s="88"/>
      <c r="D440" s="94" t="s">
        <v>1014</v>
      </c>
      <c r="E440" s="25"/>
      <c r="F440" s="25"/>
      <c r="G440" s="65">
        <f t="shared" si="10"/>
        <v>0</v>
      </c>
    </row>
    <row r="441" spans="1:7" x14ac:dyDescent="0.2">
      <c r="A441" s="20"/>
      <c r="B441" s="88"/>
      <c r="C441" s="88"/>
      <c r="D441" s="49" t="s">
        <v>1015</v>
      </c>
      <c r="E441" s="30"/>
      <c r="F441" s="30"/>
      <c r="G441" s="30"/>
    </row>
    <row r="442" spans="1:7" x14ac:dyDescent="0.2">
      <c r="A442" s="20"/>
      <c r="B442" s="88"/>
      <c r="C442" s="88"/>
      <c r="D442" s="94" t="s">
        <v>1016</v>
      </c>
      <c r="E442" s="25"/>
      <c r="F442" s="25"/>
      <c r="G442" s="65">
        <f t="shared" si="10"/>
        <v>0</v>
      </c>
    </row>
    <row r="443" spans="1:7" x14ac:dyDescent="0.2">
      <c r="A443" s="20"/>
      <c r="B443" s="88"/>
      <c r="C443" s="88"/>
      <c r="D443" s="94" t="s">
        <v>1017</v>
      </c>
      <c r="E443" s="25"/>
      <c r="F443" s="25"/>
      <c r="G443" s="65">
        <f t="shared" si="10"/>
        <v>0</v>
      </c>
    </row>
    <row r="444" spans="1:7" x14ac:dyDescent="0.2">
      <c r="A444" s="20"/>
      <c r="B444" s="88"/>
      <c r="C444" s="88"/>
      <c r="D444" s="94" t="s">
        <v>1018</v>
      </c>
      <c r="E444" s="25"/>
      <c r="F444" s="25"/>
      <c r="G444" s="65">
        <f t="shared" si="10"/>
        <v>0</v>
      </c>
    </row>
    <row r="445" spans="1:7" x14ac:dyDescent="0.2">
      <c r="A445" s="20"/>
      <c r="B445" s="88"/>
      <c r="C445" s="88"/>
      <c r="D445" s="94" t="s">
        <v>1019</v>
      </c>
      <c r="E445" s="25"/>
      <c r="F445" s="25"/>
      <c r="G445" s="65">
        <f t="shared" si="10"/>
        <v>0</v>
      </c>
    </row>
    <row r="446" spans="1:7" x14ac:dyDescent="0.2">
      <c r="A446" s="20"/>
      <c r="B446" s="88"/>
      <c r="C446" s="88"/>
      <c r="D446" s="94" t="s">
        <v>1020</v>
      </c>
      <c r="E446" s="25"/>
      <c r="F446" s="25"/>
      <c r="G446" s="65">
        <f t="shared" si="10"/>
        <v>0</v>
      </c>
    </row>
    <row r="447" spans="1:7" x14ac:dyDescent="0.2">
      <c r="A447" s="20"/>
      <c r="B447" s="88"/>
      <c r="C447" s="88"/>
      <c r="D447" s="94" t="s">
        <v>1021</v>
      </c>
      <c r="E447" s="25"/>
      <c r="F447" s="25"/>
      <c r="G447" s="65">
        <f t="shared" si="10"/>
        <v>0</v>
      </c>
    </row>
    <row r="448" spans="1:7" x14ac:dyDescent="0.2">
      <c r="A448" s="20"/>
      <c r="B448" s="88"/>
      <c r="C448" s="88"/>
      <c r="D448" s="94" t="s">
        <v>1022</v>
      </c>
      <c r="E448" s="25"/>
      <c r="F448" s="25"/>
      <c r="G448" s="65">
        <f t="shared" si="10"/>
        <v>0</v>
      </c>
    </row>
    <row r="449" spans="1:8" ht="22.5" x14ac:dyDescent="0.2">
      <c r="A449" s="20"/>
      <c r="B449" s="88"/>
      <c r="C449" s="88"/>
      <c r="D449" s="94" t="s">
        <v>1023</v>
      </c>
      <c r="E449" s="25"/>
      <c r="F449" s="25"/>
      <c r="G449" s="65">
        <f t="shared" si="10"/>
        <v>0</v>
      </c>
    </row>
    <row r="450" spans="1:8" x14ac:dyDescent="0.2">
      <c r="A450" s="20"/>
      <c r="B450" s="88"/>
      <c r="C450" s="88"/>
      <c r="D450" s="94" t="s">
        <v>1024</v>
      </c>
      <c r="E450" s="25"/>
      <c r="F450" s="25"/>
      <c r="G450" s="65">
        <f t="shared" si="10"/>
        <v>0</v>
      </c>
    </row>
    <row r="451" spans="1:8" x14ac:dyDescent="0.2">
      <c r="A451" s="20"/>
      <c r="B451" s="87" t="s">
        <v>759</v>
      </c>
      <c r="C451" s="88"/>
      <c r="D451" s="69" t="s">
        <v>500</v>
      </c>
      <c r="E451" s="30"/>
      <c r="F451" s="30"/>
      <c r="G451" s="76"/>
      <c r="H451" s="81">
        <f>AVERAGE(G452:G454)</f>
        <v>0</v>
      </c>
    </row>
    <row r="452" spans="1:8" ht="28.5" customHeight="1" x14ac:dyDescent="0.2">
      <c r="A452" s="20"/>
      <c r="B452" s="88"/>
      <c r="C452" s="88"/>
      <c r="D452" s="49" t="s">
        <v>501</v>
      </c>
      <c r="E452" s="25"/>
      <c r="F452" s="54"/>
      <c r="G452" s="65">
        <f t="shared" si="10"/>
        <v>0</v>
      </c>
    </row>
    <row r="453" spans="1:8" ht="20.25" customHeight="1" x14ac:dyDescent="0.2">
      <c r="A453" s="20"/>
      <c r="B453" s="88"/>
      <c r="C453" s="88"/>
      <c r="D453" s="49" t="s">
        <v>1025</v>
      </c>
      <c r="E453" s="25"/>
      <c r="F453" s="54"/>
      <c r="G453" s="65">
        <f t="shared" si="10"/>
        <v>0</v>
      </c>
    </row>
    <row r="454" spans="1:8" ht="28.5" customHeight="1" x14ac:dyDescent="0.2">
      <c r="A454" s="20"/>
      <c r="B454" s="88"/>
      <c r="C454" s="88"/>
      <c r="D454" s="49" t="s">
        <v>1026</v>
      </c>
      <c r="E454" s="25"/>
      <c r="F454" s="54"/>
      <c r="G454" s="65">
        <f t="shared" si="10"/>
        <v>0</v>
      </c>
    </row>
    <row r="455" spans="1:8" x14ac:dyDescent="0.2">
      <c r="A455" s="20"/>
      <c r="B455" s="87" t="s">
        <v>760</v>
      </c>
      <c r="C455" s="88"/>
      <c r="D455" s="69" t="s">
        <v>502</v>
      </c>
      <c r="E455" s="30"/>
      <c r="F455" s="30"/>
      <c r="G455" s="76"/>
      <c r="H455" s="81">
        <f>AVERAGE(G456)</f>
        <v>0</v>
      </c>
    </row>
    <row r="456" spans="1:8" ht="33.75" x14ac:dyDescent="0.2">
      <c r="A456" s="20"/>
      <c r="B456" s="88"/>
      <c r="C456" s="88"/>
      <c r="D456" s="49" t="s">
        <v>503</v>
      </c>
      <c r="E456" s="25"/>
      <c r="F456" s="54"/>
      <c r="G456" s="65">
        <f t="shared" si="10"/>
        <v>0</v>
      </c>
    </row>
    <row r="457" spans="1:8" x14ac:dyDescent="0.2">
      <c r="A457" s="20"/>
      <c r="B457" s="87" t="s">
        <v>761</v>
      </c>
      <c r="C457" s="88"/>
      <c r="D457" s="69" t="s">
        <v>504</v>
      </c>
      <c r="E457" s="30"/>
      <c r="F457" s="30"/>
      <c r="G457" s="76"/>
      <c r="H457" s="81">
        <f>AVERAGE(G458:G459)</f>
        <v>0</v>
      </c>
    </row>
    <row r="458" spans="1:8" ht="29.25" customHeight="1" x14ac:dyDescent="0.2">
      <c r="A458" s="20"/>
      <c r="B458" s="88"/>
      <c r="C458" s="88"/>
      <c r="D458" s="49" t="s">
        <v>1027</v>
      </c>
      <c r="E458" s="104"/>
      <c r="F458" s="54"/>
      <c r="G458" s="65">
        <f t="shared" si="10"/>
        <v>0</v>
      </c>
    </row>
    <row r="459" spans="1:8" ht="17.25" customHeight="1" x14ac:dyDescent="0.2">
      <c r="A459" s="20"/>
      <c r="B459" s="88"/>
      <c r="C459" s="88"/>
      <c r="D459" s="49" t="s">
        <v>1028</v>
      </c>
      <c r="E459" s="54"/>
      <c r="F459" s="54"/>
      <c r="G459" s="65">
        <f t="shared" si="10"/>
        <v>0</v>
      </c>
    </row>
    <row r="460" spans="1:8" x14ac:dyDescent="0.2">
      <c r="A460" s="20"/>
      <c r="B460" s="88"/>
      <c r="C460" s="88"/>
      <c r="D460" s="69" t="s">
        <v>505</v>
      </c>
      <c r="E460" s="30"/>
      <c r="F460" s="30"/>
      <c r="G460" s="76"/>
    </row>
    <row r="461" spans="1:8" x14ac:dyDescent="0.2">
      <c r="A461" s="20"/>
      <c r="B461" s="87" t="s">
        <v>394</v>
      </c>
      <c r="C461" s="88"/>
      <c r="D461" s="69" t="s">
        <v>506</v>
      </c>
      <c r="E461" s="30"/>
      <c r="F461" s="30"/>
      <c r="G461" s="76"/>
      <c r="H461" s="81">
        <f>AVERAGE(G462:G464)</f>
        <v>0</v>
      </c>
    </row>
    <row r="462" spans="1:8" ht="24" customHeight="1" x14ac:dyDescent="0.2">
      <c r="A462" s="20"/>
      <c r="B462" s="88"/>
      <c r="C462" s="88"/>
      <c r="D462" s="49" t="s">
        <v>1029</v>
      </c>
      <c r="E462" s="54"/>
      <c r="F462" s="54"/>
      <c r="G462" s="65">
        <f t="shared" si="10"/>
        <v>0</v>
      </c>
    </row>
    <row r="463" spans="1:8" ht="19.5" customHeight="1" x14ac:dyDescent="0.2">
      <c r="A463" s="20"/>
      <c r="B463" s="88"/>
      <c r="C463" s="88"/>
      <c r="D463" s="49" t="s">
        <v>1030</v>
      </c>
      <c r="E463" s="54"/>
      <c r="F463" s="54"/>
      <c r="G463" s="65">
        <f t="shared" si="10"/>
        <v>0</v>
      </c>
    </row>
    <row r="464" spans="1:8" x14ac:dyDescent="0.2">
      <c r="A464" s="20"/>
      <c r="B464" s="88"/>
      <c r="C464" s="88"/>
      <c r="D464" s="49" t="s">
        <v>1031</v>
      </c>
      <c r="E464" s="54"/>
      <c r="F464" s="54"/>
      <c r="G464" s="65">
        <f t="shared" si="10"/>
        <v>0</v>
      </c>
    </row>
    <row r="465" spans="1:8" x14ac:dyDescent="0.2">
      <c r="A465" s="20"/>
      <c r="B465" s="88"/>
      <c r="C465" s="88"/>
      <c r="D465" s="69" t="s">
        <v>507</v>
      </c>
      <c r="E465" s="69"/>
      <c r="F465" s="30"/>
      <c r="G465" s="76"/>
    </row>
    <row r="466" spans="1:8" x14ac:dyDescent="0.2">
      <c r="A466" s="20"/>
      <c r="B466" s="88" t="s">
        <v>145</v>
      </c>
      <c r="C466" s="88"/>
      <c r="D466" s="69" t="s">
        <v>508</v>
      </c>
      <c r="E466" s="30"/>
      <c r="F466" s="30"/>
      <c r="G466" s="76"/>
      <c r="H466" s="81">
        <f>AVERAGE(G468:G481)</f>
        <v>0</v>
      </c>
    </row>
    <row r="467" spans="1:8" ht="22.5" customHeight="1" x14ac:dyDescent="0.2">
      <c r="A467" s="20"/>
      <c r="B467" s="88"/>
      <c r="C467" s="88"/>
      <c r="D467" s="49" t="s">
        <v>1032</v>
      </c>
      <c r="E467" s="25"/>
      <c r="F467" s="25"/>
      <c r="G467" s="65">
        <f t="shared" ref="G467:G501" si="11">IF(F467="Controlado",1,IF(F467="Intermedio",0.5,0))</f>
        <v>0</v>
      </c>
    </row>
    <row r="468" spans="1:8" ht="52.5" customHeight="1" x14ac:dyDescent="0.2">
      <c r="A468" s="20"/>
      <c r="B468" s="88"/>
      <c r="C468" s="88"/>
      <c r="D468" s="49" t="s">
        <v>1033</v>
      </c>
      <c r="E468" s="25"/>
      <c r="F468" s="25"/>
      <c r="G468" s="65">
        <f t="shared" si="11"/>
        <v>0</v>
      </c>
    </row>
    <row r="469" spans="1:8" ht="29.25" customHeight="1" x14ac:dyDescent="0.2">
      <c r="A469" s="20"/>
      <c r="B469" s="88"/>
      <c r="C469" s="88"/>
      <c r="D469" s="94" t="s">
        <v>1034</v>
      </c>
      <c r="E469" s="25"/>
      <c r="F469" s="25"/>
      <c r="G469" s="65">
        <f t="shared" si="11"/>
        <v>0</v>
      </c>
    </row>
    <row r="470" spans="1:8" ht="22.5" x14ac:dyDescent="0.2">
      <c r="A470" s="20"/>
      <c r="B470" s="88"/>
      <c r="C470" s="88"/>
      <c r="D470" s="96" t="s">
        <v>1035</v>
      </c>
      <c r="E470" s="25"/>
      <c r="F470" s="25"/>
      <c r="G470" s="65">
        <f t="shared" si="11"/>
        <v>0</v>
      </c>
    </row>
    <row r="471" spans="1:8" x14ac:dyDescent="0.2">
      <c r="A471" s="20"/>
      <c r="B471" s="88"/>
      <c r="C471" s="88"/>
      <c r="D471" s="96" t="s">
        <v>1036</v>
      </c>
      <c r="E471" s="25"/>
      <c r="F471" s="25"/>
      <c r="G471" s="65">
        <f t="shared" si="11"/>
        <v>0</v>
      </c>
    </row>
    <row r="472" spans="1:8" x14ac:dyDescent="0.2">
      <c r="A472" s="20"/>
      <c r="B472" s="88"/>
      <c r="C472" s="88"/>
      <c r="D472" s="96" t="s">
        <v>1037</v>
      </c>
      <c r="E472" s="25"/>
      <c r="F472" s="25"/>
      <c r="G472" s="65">
        <f t="shared" si="11"/>
        <v>0</v>
      </c>
    </row>
    <row r="473" spans="1:8" x14ac:dyDescent="0.2">
      <c r="A473" s="20"/>
      <c r="B473" s="88"/>
      <c r="C473" s="88"/>
      <c r="D473" s="96" t="s">
        <v>1038</v>
      </c>
      <c r="E473" s="25"/>
      <c r="F473" s="25"/>
      <c r="G473" s="65">
        <f t="shared" si="11"/>
        <v>0</v>
      </c>
    </row>
    <row r="474" spans="1:8" ht="30.75" customHeight="1" x14ac:dyDescent="0.2">
      <c r="A474" s="20"/>
      <c r="B474" s="88"/>
      <c r="C474" s="88"/>
      <c r="D474" s="94" t="s">
        <v>1039</v>
      </c>
      <c r="E474" s="25"/>
      <c r="F474" s="25"/>
      <c r="G474" s="65">
        <f t="shared" si="11"/>
        <v>0</v>
      </c>
    </row>
    <row r="475" spans="1:8" ht="31.5" customHeight="1" x14ac:dyDescent="0.2">
      <c r="A475" s="20"/>
      <c r="B475" s="88"/>
      <c r="C475" s="88"/>
      <c r="D475" s="94" t="s">
        <v>1040</v>
      </c>
      <c r="E475" s="25"/>
      <c r="F475" s="25"/>
      <c r="G475" s="65">
        <f t="shared" si="11"/>
        <v>0</v>
      </c>
    </row>
    <row r="476" spans="1:8" ht="19.5" customHeight="1" x14ac:dyDescent="0.2">
      <c r="A476" s="20"/>
      <c r="B476" s="88"/>
      <c r="C476" s="88"/>
      <c r="D476" s="94" t="s">
        <v>1041</v>
      </c>
      <c r="E476" s="25"/>
      <c r="F476" s="25"/>
      <c r="G476" s="65">
        <f t="shared" si="11"/>
        <v>0</v>
      </c>
    </row>
    <row r="477" spans="1:8" s="100" customFormat="1" ht="19.5" customHeight="1" x14ac:dyDescent="0.2">
      <c r="A477" s="101"/>
      <c r="B477" s="102"/>
      <c r="C477" s="102"/>
      <c r="D477" s="94" t="s">
        <v>1042</v>
      </c>
      <c r="E477" s="25"/>
      <c r="F477" s="25"/>
      <c r="G477" s="98">
        <f t="shared" si="11"/>
        <v>0</v>
      </c>
      <c r="H477" s="99"/>
    </row>
    <row r="478" spans="1:8" ht="27.75" customHeight="1" x14ac:dyDescent="0.2">
      <c r="A478" s="20"/>
      <c r="B478" s="88"/>
      <c r="C478" s="88"/>
      <c r="D478" s="94" t="s">
        <v>1043</v>
      </c>
      <c r="E478" s="25"/>
      <c r="F478" s="25"/>
      <c r="G478" s="65">
        <f t="shared" si="11"/>
        <v>0</v>
      </c>
    </row>
    <row r="479" spans="1:8" ht="18" customHeight="1" x14ac:dyDescent="0.2">
      <c r="A479" s="20"/>
      <c r="B479" s="88"/>
      <c r="C479" s="88"/>
      <c r="D479" s="94" t="s">
        <v>1044</v>
      </c>
      <c r="E479" s="25"/>
      <c r="F479" s="25"/>
      <c r="G479" s="65">
        <f t="shared" si="11"/>
        <v>0</v>
      </c>
    </row>
    <row r="480" spans="1:8" ht="31.5" customHeight="1" x14ac:dyDescent="0.2">
      <c r="A480" s="20"/>
      <c r="B480" s="88"/>
      <c r="C480" s="88"/>
      <c r="D480" s="94" t="s">
        <v>1045</v>
      </c>
      <c r="E480" s="25"/>
      <c r="F480" s="25"/>
      <c r="G480" s="65">
        <f t="shared" si="11"/>
        <v>0</v>
      </c>
    </row>
    <row r="481" spans="1:8" ht="19.5" customHeight="1" x14ac:dyDescent="0.2">
      <c r="A481" s="20"/>
      <c r="B481" s="88"/>
      <c r="C481" s="88"/>
      <c r="D481" s="94" t="s">
        <v>1046</v>
      </c>
      <c r="E481" s="25"/>
      <c r="F481" s="25"/>
      <c r="G481" s="65">
        <f t="shared" si="11"/>
        <v>0</v>
      </c>
    </row>
    <row r="482" spans="1:8" x14ac:dyDescent="0.2">
      <c r="A482" s="20"/>
      <c r="B482" s="88" t="s">
        <v>736</v>
      </c>
      <c r="C482" s="88"/>
      <c r="D482" s="69" t="s">
        <v>509</v>
      </c>
      <c r="E482" s="30"/>
      <c r="F482" s="30"/>
      <c r="G482" s="76"/>
      <c r="H482" s="81">
        <f>AVERAGE(G483)</f>
        <v>0</v>
      </c>
    </row>
    <row r="483" spans="1:8" ht="22.5" x14ac:dyDescent="0.2">
      <c r="A483" s="20"/>
      <c r="B483" s="88"/>
      <c r="C483" s="88"/>
      <c r="D483" s="49" t="s">
        <v>510</v>
      </c>
      <c r="E483" s="25"/>
      <c r="F483" s="25"/>
      <c r="G483" s="65">
        <f t="shared" si="11"/>
        <v>0</v>
      </c>
    </row>
    <row r="484" spans="1:8" x14ac:dyDescent="0.2">
      <c r="A484" s="20"/>
      <c r="B484" s="88"/>
      <c r="C484" s="88"/>
      <c r="D484" s="69" t="s">
        <v>511</v>
      </c>
      <c r="E484" s="30"/>
      <c r="F484" s="30"/>
      <c r="G484" s="76"/>
    </row>
    <row r="485" spans="1:8" x14ac:dyDescent="0.2">
      <c r="A485" s="20"/>
      <c r="B485" s="88" t="s">
        <v>762</v>
      </c>
      <c r="C485" s="88"/>
      <c r="D485" s="69" t="s">
        <v>512</v>
      </c>
      <c r="E485" s="30"/>
      <c r="F485" s="30"/>
      <c r="G485" s="76"/>
      <c r="H485" s="81">
        <f>AVERAGE(G486:G491)</f>
        <v>0</v>
      </c>
    </row>
    <row r="486" spans="1:8" ht="51.75" customHeight="1" x14ac:dyDescent="0.2">
      <c r="A486" s="20"/>
      <c r="B486" s="88"/>
      <c r="C486" s="88"/>
      <c r="D486" s="49" t="s">
        <v>1047</v>
      </c>
      <c r="E486" s="25"/>
      <c r="F486" s="25"/>
      <c r="G486" s="65">
        <f t="shared" si="11"/>
        <v>0</v>
      </c>
    </row>
    <row r="487" spans="1:8" ht="33" customHeight="1" x14ac:dyDescent="0.2">
      <c r="A487" s="20"/>
      <c r="B487" s="88"/>
      <c r="C487" s="88"/>
      <c r="D487" s="94" t="s">
        <v>1048</v>
      </c>
      <c r="E487" s="25"/>
      <c r="F487" s="25"/>
      <c r="G487" s="65">
        <f t="shared" si="11"/>
        <v>0</v>
      </c>
    </row>
    <row r="488" spans="1:8" ht="33" customHeight="1" x14ac:dyDescent="0.2">
      <c r="A488" s="20"/>
      <c r="B488" s="88"/>
      <c r="C488" s="88"/>
      <c r="D488" s="94" t="s">
        <v>1049</v>
      </c>
      <c r="E488" s="25"/>
      <c r="F488" s="25"/>
      <c r="G488" s="65">
        <f t="shared" si="11"/>
        <v>0</v>
      </c>
    </row>
    <row r="489" spans="1:8" ht="30" customHeight="1" x14ac:dyDescent="0.2">
      <c r="A489" s="20"/>
      <c r="B489" s="88"/>
      <c r="C489" s="88"/>
      <c r="D489" s="94" t="s">
        <v>1050</v>
      </c>
      <c r="E489" s="49"/>
      <c r="F489" s="49"/>
      <c r="G489" s="65">
        <f t="shared" si="11"/>
        <v>0</v>
      </c>
    </row>
    <row r="490" spans="1:8" ht="27.75" customHeight="1" x14ac:dyDescent="0.2">
      <c r="A490" s="20"/>
      <c r="B490" s="88"/>
      <c r="C490" s="88"/>
      <c r="D490" s="94" t="s">
        <v>1051</v>
      </c>
      <c r="E490" s="25"/>
      <c r="F490" s="25"/>
      <c r="G490" s="65">
        <f t="shared" si="11"/>
        <v>0</v>
      </c>
    </row>
    <row r="491" spans="1:8" ht="27.75" customHeight="1" x14ac:dyDescent="0.2">
      <c r="A491" s="20"/>
      <c r="B491" s="88"/>
      <c r="C491" s="88"/>
      <c r="D491" s="94" t="s">
        <v>1052</v>
      </c>
      <c r="E491" s="25"/>
      <c r="F491" s="25"/>
      <c r="G491" s="65">
        <f t="shared" si="11"/>
        <v>0</v>
      </c>
    </row>
    <row r="492" spans="1:8" x14ac:dyDescent="0.2">
      <c r="A492" s="21"/>
      <c r="B492" s="88"/>
      <c r="C492" s="88"/>
      <c r="D492" s="18"/>
      <c r="E492" s="18"/>
      <c r="F492" s="18"/>
      <c r="G492" s="18"/>
      <c r="H492" s="83"/>
    </row>
    <row r="493" spans="1:8" ht="18" x14ac:dyDescent="0.25">
      <c r="A493" s="32"/>
      <c r="B493" s="88"/>
      <c r="C493" s="88"/>
      <c r="D493" s="33" t="s">
        <v>789</v>
      </c>
      <c r="E493" s="208"/>
      <c r="F493" s="208"/>
      <c r="G493" s="64"/>
    </row>
    <row r="494" spans="1:8" x14ac:dyDescent="0.2">
      <c r="A494" s="32"/>
      <c r="B494" s="88"/>
      <c r="C494" s="88"/>
      <c r="D494" s="69" t="s">
        <v>513</v>
      </c>
      <c r="E494" s="30"/>
      <c r="F494" s="30"/>
      <c r="G494" s="76"/>
    </row>
    <row r="495" spans="1:8" x14ac:dyDescent="0.2">
      <c r="A495" s="32"/>
      <c r="B495" s="88" t="s">
        <v>338</v>
      </c>
      <c r="C495" s="88"/>
      <c r="D495" s="69" t="s">
        <v>514</v>
      </c>
      <c r="E495" s="30"/>
      <c r="F495" s="30"/>
      <c r="G495" s="76"/>
      <c r="H495" s="81">
        <f>AVERAGE(G496:G497)</f>
        <v>0</v>
      </c>
    </row>
    <row r="496" spans="1:8" ht="31.5" customHeight="1" x14ac:dyDescent="0.2">
      <c r="A496" s="32"/>
      <c r="B496" s="88"/>
      <c r="C496" s="88"/>
      <c r="D496" s="49" t="s">
        <v>515</v>
      </c>
      <c r="E496" s="25"/>
      <c r="F496" s="25"/>
      <c r="G496" s="65">
        <f t="shared" si="11"/>
        <v>0</v>
      </c>
    </row>
    <row r="497" spans="1:8" ht="31.5" customHeight="1" x14ac:dyDescent="0.2">
      <c r="A497" s="32"/>
      <c r="B497" s="88"/>
      <c r="C497" s="88"/>
      <c r="D497" s="49" t="s">
        <v>1053</v>
      </c>
      <c r="E497" s="25"/>
      <c r="F497" s="25"/>
      <c r="G497" s="65">
        <f t="shared" si="11"/>
        <v>0</v>
      </c>
    </row>
    <row r="498" spans="1:8" x14ac:dyDescent="0.2">
      <c r="A498" s="32"/>
      <c r="B498" s="88" t="s">
        <v>763</v>
      </c>
      <c r="C498" s="88"/>
      <c r="D498" s="69" t="s">
        <v>516</v>
      </c>
      <c r="E498" s="30"/>
      <c r="F498" s="30"/>
      <c r="G498" s="76"/>
      <c r="H498" s="81">
        <f>AVERAGE(G499:G501)</f>
        <v>0</v>
      </c>
    </row>
    <row r="499" spans="1:8" ht="45" x14ac:dyDescent="0.2">
      <c r="A499" s="32"/>
      <c r="B499" s="88"/>
      <c r="C499" s="88"/>
      <c r="D499" s="49" t="s">
        <v>1054</v>
      </c>
      <c r="E499" s="30"/>
      <c r="F499" s="30"/>
      <c r="G499" s="76"/>
    </row>
    <row r="500" spans="1:8" ht="29.25" customHeight="1" x14ac:dyDescent="0.2">
      <c r="A500" s="32"/>
      <c r="B500" s="88"/>
      <c r="C500" s="88"/>
      <c r="D500" s="94" t="s">
        <v>721</v>
      </c>
      <c r="E500" s="25"/>
      <c r="F500" s="25"/>
      <c r="G500" s="65">
        <f t="shared" si="11"/>
        <v>0</v>
      </c>
    </row>
    <row r="501" spans="1:8" ht="29.25" customHeight="1" x14ac:dyDescent="0.2">
      <c r="A501" s="32"/>
      <c r="B501" s="88"/>
      <c r="C501" s="88"/>
      <c r="D501" s="94" t="s">
        <v>1055</v>
      </c>
      <c r="E501" s="25"/>
      <c r="F501" s="25"/>
      <c r="G501" s="65">
        <f t="shared" si="11"/>
        <v>0</v>
      </c>
    </row>
    <row r="502" spans="1:8" ht="20.25" customHeight="1" x14ac:dyDescent="0.2">
      <c r="A502" s="32"/>
      <c r="B502" s="88" t="s">
        <v>764</v>
      </c>
      <c r="C502" s="88"/>
      <c r="D502" s="69" t="s">
        <v>517</v>
      </c>
      <c r="E502" s="30"/>
      <c r="F502" s="30"/>
      <c r="G502" s="76"/>
      <c r="H502" s="81">
        <f>AVERAGE(G503:G505)</f>
        <v>0</v>
      </c>
    </row>
    <row r="503" spans="1:8" ht="53.25" customHeight="1" x14ac:dyDescent="0.2">
      <c r="A503" s="32"/>
      <c r="B503" s="88"/>
      <c r="C503" s="88"/>
      <c r="D503" s="49" t="s">
        <v>518</v>
      </c>
      <c r="E503" s="25"/>
      <c r="F503" s="25"/>
      <c r="G503" s="65">
        <f t="shared" ref="G503:G543" si="12">IF(F503="Controlado",1,IF(F503="Intermedio",0.5,0))</f>
        <v>0</v>
      </c>
    </row>
    <row r="504" spans="1:8" ht="34.5" customHeight="1" x14ac:dyDescent="0.2">
      <c r="A504" s="32"/>
      <c r="B504" s="88"/>
      <c r="C504" s="88"/>
      <c r="D504" s="49" t="s">
        <v>1056</v>
      </c>
      <c r="E504" s="25"/>
      <c r="F504" s="25"/>
      <c r="G504" s="65">
        <f t="shared" si="12"/>
        <v>0</v>
      </c>
    </row>
    <row r="505" spans="1:8" ht="18.75" customHeight="1" x14ac:dyDescent="0.2">
      <c r="A505" s="32"/>
      <c r="B505" s="88"/>
      <c r="C505" s="88"/>
      <c r="D505" s="49" t="s">
        <v>1057</v>
      </c>
      <c r="E505" s="25"/>
      <c r="F505" s="25"/>
      <c r="G505" s="65">
        <f t="shared" si="12"/>
        <v>0</v>
      </c>
    </row>
    <row r="506" spans="1:8" ht="18.75" customHeight="1" x14ac:dyDescent="0.2">
      <c r="A506" s="32"/>
      <c r="B506" s="88"/>
      <c r="C506" s="88"/>
      <c r="D506" s="69" t="s">
        <v>519</v>
      </c>
      <c r="E506" s="30"/>
      <c r="F506" s="30"/>
      <c r="G506" s="76"/>
    </row>
    <row r="507" spans="1:8" ht="18.75" customHeight="1" x14ac:dyDescent="0.2">
      <c r="A507" s="32"/>
      <c r="B507" s="88" t="s">
        <v>284</v>
      </c>
      <c r="C507" s="88"/>
      <c r="D507" s="69" t="s">
        <v>520</v>
      </c>
      <c r="E507" s="30"/>
      <c r="F507" s="30"/>
      <c r="G507" s="76"/>
      <c r="H507" s="81">
        <f>AVERAGE(G508:G515)</f>
        <v>0</v>
      </c>
    </row>
    <row r="508" spans="1:8" ht="54" customHeight="1" x14ac:dyDescent="0.2">
      <c r="A508" s="32"/>
      <c r="B508" s="88"/>
      <c r="C508" s="88"/>
      <c r="D508" s="49" t="s">
        <v>1058</v>
      </c>
      <c r="E508" s="25"/>
      <c r="F508" s="25"/>
      <c r="G508" s="65">
        <f t="shared" si="12"/>
        <v>0</v>
      </c>
    </row>
    <row r="509" spans="1:8" ht="51.75" customHeight="1" x14ac:dyDescent="0.2">
      <c r="A509" s="32"/>
      <c r="B509" s="88"/>
      <c r="C509" s="88"/>
      <c r="D509" s="94" t="s">
        <v>1059</v>
      </c>
      <c r="E509" s="25"/>
      <c r="F509" s="25"/>
      <c r="G509" s="65">
        <f t="shared" si="12"/>
        <v>0</v>
      </c>
    </row>
    <row r="510" spans="1:8" ht="28.5" customHeight="1" x14ac:dyDescent="0.2">
      <c r="A510" s="32"/>
      <c r="B510" s="88"/>
      <c r="C510" s="88"/>
      <c r="D510" s="94" t="s">
        <v>1060</v>
      </c>
      <c r="E510" s="25"/>
      <c r="F510" s="25"/>
      <c r="G510" s="65">
        <f t="shared" si="12"/>
        <v>0</v>
      </c>
    </row>
    <row r="511" spans="1:8" ht="22.5" customHeight="1" x14ac:dyDescent="0.2">
      <c r="A511" s="32"/>
      <c r="B511" s="88"/>
      <c r="C511" s="88"/>
      <c r="D511" s="94" t="s">
        <v>1061</v>
      </c>
      <c r="E511" s="25"/>
      <c r="F511" s="25"/>
      <c r="G511" s="65">
        <f t="shared" si="12"/>
        <v>0</v>
      </c>
    </row>
    <row r="512" spans="1:8" ht="22.5" customHeight="1" x14ac:dyDescent="0.2">
      <c r="A512" s="32"/>
      <c r="B512" s="88"/>
      <c r="C512" s="88"/>
      <c r="D512" s="94" t="s">
        <v>1062</v>
      </c>
      <c r="E512" s="25"/>
      <c r="F512" s="25"/>
      <c r="G512" s="65">
        <f t="shared" si="12"/>
        <v>0</v>
      </c>
    </row>
    <row r="513" spans="1:8" ht="22.5" customHeight="1" x14ac:dyDescent="0.2">
      <c r="A513" s="32"/>
      <c r="B513" s="88"/>
      <c r="C513" s="88"/>
      <c r="D513" s="94" t="s">
        <v>1063</v>
      </c>
      <c r="E513" s="25"/>
      <c r="F513" s="25"/>
      <c r="G513" s="65">
        <f t="shared" si="12"/>
        <v>0</v>
      </c>
    </row>
    <row r="514" spans="1:8" ht="22.5" customHeight="1" x14ac:dyDescent="0.2">
      <c r="A514" s="32"/>
      <c r="B514" s="88"/>
      <c r="C514" s="88"/>
      <c r="D514" s="94" t="s">
        <v>1064</v>
      </c>
      <c r="E514" s="25"/>
      <c r="F514" s="25"/>
      <c r="G514" s="65">
        <f t="shared" si="12"/>
        <v>0</v>
      </c>
    </row>
    <row r="515" spans="1:8" ht="28.5" customHeight="1" x14ac:dyDescent="0.2">
      <c r="A515" s="32"/>
      <c r="B515" s="88"/>
      <c r="C515" s="88"/>
      <c r="D515" s="49" t="s">
        <v>1065</v>
      </c>
      <c r="E515" s="25"/>
      <c r="F515" s="25"/>
      <c r="G515" s="65">
        <f t="shared" si="12"/>
        <v>0</v>
      </c>
    </row>
    <row r="516" spans="1:8" x14ac:dyDescent="0.2">
      <c r="A516" s="32"/>
      <c r="B516" s="88" t="s">
        <v>765</v>
      </c>
      <c r="C516" s="88"/>
      <c r="D516" s="69" t="s">
        <v>521</v>
      </c>
      <c r="E516" s="30"/>
      <c r="F516" s="30"/>
      <c r="G516" s="76"/>
      <c r="H516" s="81">
        <f>AVERAGE(G517:G525)</f>
        <v>0</v>
      </c>
    </row>
    <row r="517" spans="1:8" ht="48" customHeight="1" x14ac:dyDescent="0.2">
      <c r="A517" s="32"/>
      <c r="B517" s="88"/>
      <c r="C517" s="88"/>
      <c r="D517" s="49" t="s">
        <v>1066</v>
      </c>
      <c r="E517" s="25"/>
      <c r="F517" s="25"/>
      <c r="G517" s="65">
        <f t="shared" si="12"/>
        <v>0</v>
      </c>
    </row>
    <row r="518" spans="1:8" x14ac:dyDescent="0.2">
      <c r="A518" s="32"/>
      <c r="B518" s="88"/>
      <c r="C518" s="88"/>
      <c r="D518" s="94" t="s">
        <v>1067</v>
      </c>
      <c r="E518" s="25"/>
      <c r="F518" s="25"/>
      <c r="G518" s="65">
        <f t="shared" si="12"/>
        <v>0</v>
      </c>
    </row>
    <row r="519" spans="1:8" x14ac:dyDescent="0.2">
      <c r="A519" s="32"/>
      <c r="B519" s="88"/>
      <c r="C519" s="88"/>
      <c r="D519" s="94" t="s">
        <v>1068</v>
      </c>
      <c r="E519" s="25"/>
      <c r="F519" s="25"/>
      <c r="G519" s="65">
        <f t="shared" si="12"/>
        <v>0</v>
      </c>
    </row>
    <row r="520" spans="1:8" x14ac:dyDescent="0.2">
      <c r="A520" s="32"/>
      <c r="B520" s="88"/>
      <c r="C520" s="88"/>
      <c r="D520" s="94" t="s">
        <v>1230</v>
      </c>
      <c r="E520" s="25"/>
      <c r="F520" s="25"/>
      <c r="G520" s="65">
        <f t="shared" si="12"/>
        <v>0</v>
      </c>
    </row>
    <row r="521" spans="1:8" x14ac:dyDescent="0.2">
      <c r="A521" s="32"/>
      <c r="B521" s="88"/>
      <c r="C521" s="88"/>
      <c r="D521" s="94" t="s">
        <v>1231</v>
      </c>
      <c r="E521" s="25"/>
      <c r="F521" s="25"/>
      <c r="G521" s="65">
        <f t="shared" si="12"/>
        <v>0</v>
      </c>
    </row>
    <row r="522" spans="1:8" x14ac:dyDescent="0.2">
      <c r="A522" s="32"/>
      <c r="B522" s="88"/>
      <c r="C522" s="88"/>
      <c r="D522" s="94" t="s">
        <v>1232</v>
      </c>
      <c r="E522" s="25"/>
      <c r="F522" s="25"/>
      <c r="G522" s="65">
        <f t="shared" si="12"/>
        <v>0</v>
      </c>
    </row>
    <row r="523" spans="1:8" ht="22.5" x14ac:dyDescent="0.2">
      <c r="A523" s="32"/>
      <c r="B523" s="88"/>
      <c r="C523" s="88"/>
      <c r="D523" s="94" t="s">
        <v>1233</v>
      </c>
      <c r="E523" s="25"/>
      <c r="F523" s="25"/>
      <c r="G523" s="65">
        <f t="shared" si="12"/>
        <v>0</v>
      </c>
    </row>
    <row r="524" spans="1:8" x14ac:dyDescent="0.2">
      <c r="A524" s="32"/>
      <c r="B524" s="88"/>
      <c r="C524" s="88"/>
      <c r="D524" s="94" t="s">
        <v>1234</v>
      </c>
      <c r="E524" s="25"/>
      <c r="F524" s="25"/>
      <c r="G524" s="65">
        <f t="shared" si="12"/>
        <v>0</v>
      </c>
    </row>
    <row r="525" spans="1:8" ht="22.5" x14ac:dyDescent="0.2">
      <c r="A525" s="32"/>
      <c r="B525" s="88"/>
      <c r="C525" s="88"/>
      <c r="D525" s="49" t="s">
        <v>1069</v>
      </c>
      <c r="E525" s="25"/>
      <c r="F525" s="25"/>
      <c r="G525" s="65">
        <f t="shared" si="12"/>
        <v>0</v>
      </c>
    </row>
    <row r="526" spans="1:8" x14ac:dyDescent="0.2">
      <c r="A526" s="32"/>
      <c r="B526" s="88" t="s">
        <v>766</v>
      </c>
      <c r="C526" s="88"/>
      <c r="D526" s="69" t="s">
        <v>522</v>
      </c>
      <c r="E526" s="30"/>
      <c r="F526" s="30"/>
      <c r="G526" s="76"/>
      <c r="H526" s="81">
        <f>AVERAGE(G527:G530)</f>
        <v>0</v>
      </c>
    </row>
    <row r="527" spans="1:8" ht="47.25" customHeight="1" x14ac:dyDescent="0.2">
      <c r="A527" s="32"/>
      <c r="B527" s="88"/>
      <c r="C527" s="88"/>
      <c r="D527" s="49" t="s">
        <v>1070</v>
      </c>
      <c r="E527" s="25"/>
      <c r="F527" s="25"/>
      <c r="G527" s="65">
        <f t="shared" si="12"/>
        <v>0</v>
      </c>
    </row>
    <row r="528" spans="1:8" ht="19.5" customHeight="1" x14ac:dyDescent="0.2">
      <c r="A528" s="32"/>
      <c r="B528" s="88"/>
      <c r="C528" s="88"/>
      <c r="D528" s="94" t="s">
        <v>1071</v>
      </c>
      <c r="E528" s="25"/>
      <c r="F528" s="25"/>
      <c r="G528" s="65">
        <f t="shared" si="12"/>
        <v>0</v>
      </c>
    </row>
    <row r="529" spans="1:8" ht="19.5" customHeight="1" x14ac:dyDescent="0.2">
      <c r="A529" s="32"/>
      <c r="B529" s="88"/>
      <c r="C529" s="88"/>
      <c r="D529" s="94" t="s">
        <v>1072</v>
      </c>
      <c r="E529" s="25"/>
      <c r="F529" s="25"/>
      <c r="G529" s="65">
        <f t="shared" si="12"/>
        <v>0</v>
      </c>
    </row>
    <row r="530" spans="1:8" ht="26.25" customHeight="1" x14ac:dyDescent="0.2">
      <c r="A530" s="20"/>
      <c r="B530" s="88"/>
      <c r="C530" s="88"/>
      <c r="D530" s="94" t="s">
        <v>1073</v>
      </c>
      <c r="E530" s="25"/>
      <c r="F530" s="25"/>
      <c r="G530" s="65">
        <f t="shared" si="12"/>
        <v>0</v>
      </c>
    </row>
    <row r="531" spans="1:8" x14ac:dyDescent="0.2">
      <c r="A531" s="20"/>
      <c r="B531" s="88" t="s">
        <v>767</v>
      </c>
      <c r="C531" s="88"/>
      <c r="D531" s="69" t="s">
        <v>523</v>
      </c>
      <c r="E531" s="30"/>
      <c r="F531" s="30"/>
      <c r="G531" s="76"/>
      <c r="H531" s="81">
        <f>AVERAGE(G532:G544)</f>
        <v>0</v>
      </c>
    </row>
    <row r="532" spans="1:8" ht="22.5" x14ac:dyDescent="0.2">
      <c r="A532" s="20"/>
      <c r="B532" s="88"/>
      <c r="C532" s="88"/>
      <c r="D532" s="49" t="s">
        <v>1074</v>
      </c>
      <c r="E532" s="25"/>
      <c r="F532" s="25"/>
      <c r="G532" s="65">
        <f t="shared" si="12"/>
        <v>0</v>
      </c>
    </row>
    <row r="533" spans="1:8" ht="51.75" customHeight="1" x14ac:dyDescent="0.2">
      <c r="A533" s="20"/>
      <c r="B533" s="88"/>
      <c r="C533" s="88"/>
      <c r="D533" s="49" t="s">
        <v>1075</v>
      </c>
      <c r="E533" s="25"/>
      <c r="F533" s="25"/>
      <c r="G533" s="65">
        <f t="shared" si="12"/>
        <v>0</v>
      </c>
    </row>
    <row r="534" spans="1:8" ht="20.25" customHeight="1" x14ac:dyDescent="0.2">
      <c r="A534" s="20"/>
      <c r="B534" s="88"/>
      <c r="C534" s="88"/>
      <c r="D534" s="94" t="s">
        <v>1076</v>
      </c>
      <c r="E534" s="25"/>
      <c r="F534" s="25"/>
      <c r="G534" s="65">
        <f t="shared" si="12"/>
        <v>0</v>
      </c>
    </row>
    <row r="535" spans="1:8" ht="20.25" customHeight="1" x14ac:dyDescent="0.2">
      <c r="A535" s="20"/>
      <c r="B535" s="88"/>
      <c r="C535" s="88"/>
      <c r="D535" s="94" t="s">
        <v>1077</v>
      </c>
      <c r="E535" s="25"/>
      <c r="F535" s="25"/>
      <c r="G535" s="65">
        <f t="shared" si="12"/>
        <v>0</v>
      </c>
    </row>
    <row r="536" spans="1:8" ht="20.25" customHeight="1" x14ac:dyDescent="0.2">
      <c r="A536" s="20"/>
      <c r="B536" s="88"/>
      <c r="C536" s="88"/>
      <c r="D536" s="94" t="s">
        <v>1078</v>
      </c>
      <c r="E536" s="25"/>
      <c r="F536" s="25"/>
      <c r="G536" s="65">
        <f t="shared" si="12"/>
        <v>0</v>
      </c>
    </row>
    <row r="537" spans="1:8" ht="20.25" customHeight="1" x14ac:dyDescent="0.2">
      <c r="A537" s="20"/>
      <c r="B537" s="88"/>
      <c r="C537" s="88"/>
      <c r="D537" s="94" t="s">
        <v>1079</v>
      </c>
      <c r="E537" s="25"/>
      <c r="F537" s="25"/>
      <c r="G537" s="65">
        <f t="shared" si="12"/>
        <v>0</v>
      </c>
    </row>
    <row r="538" spans="1:8" ht="30" customHeight="1" x14ac:dyDescent="0.2">
      <c r="A538" s="20"/>
      <c r="B538" s="88"/>
      <c r="C538" s="88"/>
      <c r="D538" s="94" t="s">
        <v>1080</v>
      </c>
      <c r="E538" s="25"/>
      <c r="F538" s="25"/>
      <c r="G538" s="65">
        <f t="shared" si="12"/>
        <v>0</v>
      </c>
    </row>
    <row r="539" spans="1:8" s="100" customFormat="1" ht="30" customHeight="1" x14ac:dyDescent="0.2">
      <c r="A539" s="101"/>
      <c r="B539" s="102"/>
      <c r="C539" s="102"/>
      <c r="D539" s="94" t="s">
        <v>1081</v>
      </c>
      <c r="E539" s="25"/>
      <c r="F539" s="25"/>
      <c r="G539" s="98">
        <f t="shared" si="12"/>
        <v>0</v>
      </c>
      <c r="H539" s="99"/>
    </row>
    <row r="540" spans="1:8" s="100" customFormat="1" ht="30" customHeight="1" x14ac:dyDescent="0.2">
      <c r="A540" s="101"/>
      <c r="B540" s="102"/>
      <c r="C540" s="102"/>
      <c r="D540" s="94" t="s">
        <v>1082</v>
      </c>
      <c r="E540" s="25"/>
      <c r="F540" s="25"/>
      <c r="G540" s="98">
        <f t="shared" si="12"/>
        <v>0</v>
      </c>
      <c r="H540" s="99"/>
    </row>
    <row r="541" spans="1:8" ht="30" customHeight="1" x14ac:dyDescent="0.2">
      <c r="A541" s="20"/>
      <c r="B541" s="88"/>
      <c r="C541" s="88"/>
      <c r="D541" s="94" t="s">
        <v>722</v>
      </c>
      <c r="E541" s="25"/>
      <c r="F541" s="25"/>
      <c r="G541" s="65">
        <f t="shared" si="12"/>
        <v>0</v>
      </c>
    </row>
    <row r="542" spans="1:8" ht="30" customHeight="1" x14ac:dyDescent="0.2">
      <c r="A542" s="20"/>
      <c r="B542" s="88"/>
      <c r="C542" s="88"/>
      <c r="D542" s="94" t="s">
        <v>723</v>
      </c>
      <c r="E542" s="25"/>
      <c r="F542" s="25"/>
      <c r="G542" s="65">
        <f t="shared" si="12"/>
        <v>0</v>
      </c>
    </row>
    <row r="543" spans="1:8" ht="20.25" customHeight="1" x14ac:dyDescent="0.2">
      <c r="A543" s="20"/>
      <c r="B543" s="88"/>
      <c r="C543" s="88"/>
      <c r="D543" s="94" t="s">
        <v>724</v>
      </c>
      <c r="E543" s="25"/>
      <c r="F543" s="25"/>
      <c r="G543" s="65">
        <f t="shared" si="12"/>
        <v>0</v>
      </c>
    </row>
    <row r="544" spans="1:8" ht="33.75" customHeight="1" x14ac:dyDescent="0.2">
      <c r="A544" s="20"/>
      <c r="B544" s="88"/>
      <c r="C544" s="88"/>
      <c r="D544" s="49" t="s">
        <v>1083</v>
      </c>
      <c r="E544" s="25"/>
      <c r="F544" s="25"/>
      <c r="G544" s="65">
        <f t="shared" ref="G544:G573" si="13">IF(F544="Controlado",1,IF(F544="Intermedio",0.5,0))</f>
        <v>0</v>
      </c>
    </row>
    <row r="545" spans="1:8" x14ac:dyDescent="0.2">
      <c r="A545" s="20"/>
      <c r="B545" s="88"/>
      <c r="C545" s="88"/>
      <c r="D545" s="49"/>
      <c r="E545" s="18"/>
      <c r="F545" s="18"/>
      <c r="G545" s="18"/>
    </row>
    <row r="546" spans="1:8" ht="31.5" x14ac:dyDescent="0.25">
      <c r="A546" s="20"/>
      <c r="B546" s="88"/>
      <c r="C546" s="88"/>
      <c r="D546" s="33" t="s">
        <v>790</v>
      </c>
      <c r="E546" s="208"/>
      <c r="F546" s="208"/>
      <c r="G546" s="64"/>
    </row>
    <row r="547" spans="1:8" ht="21" customHeight="1" x14ac:dyDescent="0.2">
      <c r="A547" s="20"/>
      <c r="B547" s="88"/>
      <c r="C547" s="88"/>
      <c r="D547" s="69" t="s">
        <v>524</v>
      </c>
      <c r="E547" s="30"/>
      <c r="F547" s="30"/>
      <c r="G547" s="76"/>
    </row>
    <row r="548" spans="1:8" ht="21" customHeight="1" x14ac:dyDescent="0.2">
      <c r="A548" s="20"/>
      <c r="B548" s="88" t="s">
        <v>768</v>
      </c>
      <c r="C548" s="88"/>
      <c r="D548" s="69" t="s">
        <v>525</v>
      </c>
      <c r="E548" s="30"/>
      <c r="F548" s="30"/>
      <c r="G548" s="76"/>
      <c r="H548" s="81">
        <f>AVERAGE(G549:G551,G553:G555)</f>
        <v>0</v>
      </c>
    </row>
    <row r="549" spans="1:8" ht="30.75" customHeight="1" x14ac:dyDescent="0.2">
      <c r="A549" s="20"/>
      <c r="B549" s="88"/>
      <c r="C549" s="88"/>
      <c r="D549" s="49" t="s">
        <v>526</v>
      </c>
      <c r="E549" s="25"/>
      <c r="F549" s="25"/>
      <c r="G549" s="65">
        <f t="shared" si="13"/>
        <v>0</v>
      </c>
    </row>
    <row r="550" spans="1:8" x14ac:dyDescent="0.2">
      <c r="A550" s="20"/>
      <c r="B550" s="88"/>
      <c r="C550" s="88"/>
      <c r="D550" s="49" t="s">
        <v>1084</v>
      </c>
      <c r="E550" s="25"/>
      <c r="F550" s="25"/>
      <c r="G550" s="65">
        <f t="shared" si="13"/>
        <v>0</v>
      </c>
    </row>
    <row r="551" spans="1:8" ht="22.5" x14ac:dyDescent="0.2">
      <c r="A551" s="20"/>
      <c r="B551" s="88"/>
      <c r="C551" s="88"/>
      <c r="D551" s="49" t="s">
        <v>1085</v>
      </c>
      <c r="E551" s="25"/>
      <c r="F551" s="25"/>
      <c r="G551" s="65">
        <f t="shared" si="13"/>
        <v>0</v>
      </c>
    </row>
    <row r="552" spans="1:8" x14ac:dyDescent="0.2">
      <c r="A552" s="20"/>
      <c r="B552" s="88"/>
      <c r="C552" s="88"/>
      <c r="D552" s="49" t="s">
        <v>725</v>
      </c>
      <c r="E552" s="30"/>
      <c r="F552" s="30"/>
      <c r="G552" s="76"/>
    </row>
    <row r="553" spans="1:8" x14ac:dyDescent="0.2">
      <c r="A553" s="20"/>
      <c r="B553" s="88"/>
      <c r="C553" s="88"/>
      <c r="D553" s="94" t="s">
        <v>1086</v>
      </c>
      <c r="E553" s="25"/>
      <c r="F553" s="25"/>
      <c r="G553" s="65">
        <f t="shared" si="13"/>
        <v>0</v>
      </c>
    </row>
    <row r="554" spans="1:8" ht="22.5" x14ac:dyDescent="0.2">
      <c r="A554" s="20"/>
      <c r="B554" s="88"/>
      <c r="C554" s="88"/>
      <c r="D554" s="94" t="s">
        <v>1087</v>
      </c>
      <c r="E554" s="25"/>
      <c r="F554" s="25"/>
      <c r="G554" s="65">
        <f t="shared" si="13"/>
        <v>0</v>
      </c>
    </row>
    <row r="555" spans="1:8" x14ac:dyDescent="0.2">
      <c r="A555" s="20"/>
      <c r="B555" s="88"/>
      <c r="C555" s="88"/>
      <c r="D555" s="94" t="s">
        <v>1088</v>
      </c>
      <c r="E555" s="25"/>
      <c r="F555" s="25"/>
      <c r="G555" s="65">
        <f t="shared" si="13"/>
        <v>0</v>
      </c>
    </row>
    <row r="556" spans="1:8" x14ac:dyDescent="0.2">
      <c r="A556" s="20"/>
      <c r="B556" s="88" t="s">
        <v>769</v>
      </c>
      <c r="C556" s="88"/>
      <c r="D556" s="69" t="s">
        <v>527</v>
      </c>
      <c r="E556" s="30"/>
      <c r="F556" s="30"/>
      <c r="G556" s="76"/>
      <c r="H556" s="81">
        <f>AVERAGE(G557:G559)</f>
        <v>0</v>
      </c>
    </row>
    <row r="557" spans="1:8" ht="52.5" customHeight="1" x14ac:dyDescent="0.2">
      <c r="A557" s="20"/>
      <c r="B557" s="88"/>
      <c r="C557" s="88"/>
      <c r="D557" s="49" t="s">
        <v>1089</v>
      </c>
      <c r="E557" s="25"/>
      <c r="F557" s="25"/>
      <c r="G557" s="65">
        <f t="shared" si="13"/>
        <v>0</v>
      </c>
    </row>
    <row r="558" spans="1:8" x14ac:dyDescent="0.2">
      <c r="A558" s="20"/>
      <c r="B558" s="88"/>
      <c r="C558" s="88"/>
      <c r="D558" s="94" t="s">
        <v>1090</v>
      </c>
      <c r="E558" s="25"/>
      <c r="F558" s="25"/>
      <c r="G558" s="65">
        <f t="shared" si="13"/>
        <v>0</v>
      </c>
    </row>
    <row r="559" spans="1:8" x14ac:dyDescent="0.2">
      <c r="A559" s="20"/>
      <c r="B559" s="88"/>
      <c r="C559" s="88"/>
      <c r="D559" s="94" t="s">
        <v>1091</v>
      </c>
      <c r="E559" s="25"/>
      <c r="F559" s="25"/>
      <c r="G559" s="65">
        <f t="shared" si="13"/>
        <v>0</v>
      </c>
    </row>
    <row r="560" spans="1:8" x14ac:dyDescent="0.2">
      <c r="A560" s="20"/>
      <c r="B560" s="88" t="s">
        <v>770</v>
      </c>
      <c r="C560" s="88"/>
      <c r="D560" s="69" t="s">
        <v>528</v>
      </c>
      <c r="E560" s="30"/>
      <c r="F560" s="30"/>
      <c r="G560" s="76"/>
      <c r="H560" s="81">
        <f>AVERAGE(G561:G563)</f>
        <v>0</v>
      </c>
    </row>
    <row r="561" spans="1:8" ht="50.25" customHeight="1" x14ac:dyDescent="0.2">
      <c r="A561" s="20"/>
      <c r="B561" s="88"/>
      <c r="C561" s="88"/>
      <c r="D561" s="49" t="s">
        <v>1092</v>
      </c>
      <c r="E561" s="25"/>
      <c r="F561" s="25"/>
      <c r="G561" s="65">
        <f t="shared" si="13"/>
        <v>0</v>
      </c>
    </row>
    <row r="562" spans="1:8" ht="20.25" customHeight="1" x14ac:dyDescent="0.2">
      <c r="A562" s="20"/>
      <c r="B562" s="88"/>
      <c r="C562" s="88"/>
      <c r="D562" s="94" t="s">
        <v>1093</v>
      </c>
      <c r="E562" s="25"/>
      <c r="F562" s="25"/>
      <c r="G562" s="65">
        <f t="shared" si="13"/>
        <v>0</v>
      </c>
    </row>
    <row r="563" spans="1:8" ht="27" customHeight="1" x14ac:dyDescent="0.2">
      <c r="A563" s="20"/>
      <c r="B563" s="88"/>
      <c r="C563" s="88"/>
      <c r="D563" s="94" t="s">
        <v>1094</v>
      </c>
      <c r="E563" s="25"/>
      <c r="F563" s="25"/>
      <c r="G563" s="65">
        <f t="shared" si="13"/>
        <v>0</v>
      </c>
    </row>
    <row r="564" spans="1:8" x14ac:dyDescent="0.2">
      <c r="A564" s="20"/>
      <c r="B564" s="88"/>
      <c r="C564" s="88"/>
      <c r="D564" s="69" t="s">
        <v>529</v>
      </c>
      <c r="E564" s="30"/>
      <c r="F564" s="30"/>
      <c r="G564" s="76"/>
    </row>
    <row r="565" spans="1:8" x14ac:dyDescent="0.2">
      <c r="A565" s="20"/>
      <c r="B565" s="88" t="s">
        <v>771</v>
      </c>
      <c r="C565" s="88"/>
      <c r="D565" s="69" t="s">
        <v>530</v>
      </c>
      <c r="E565" s="30"/>
      <c r="F565" s="30"/>
      <c r="G565" s="76"/>
      <c r="H565" s="81">
        <f>AVERAGE(G566:G575)</f>
        <v>0</v>
      </c>
    </row>
    <row r="566" spans="1:8" ht="38.25" customHeight="1" x14ac:dyDescent="0.2">
      <c r="A566" s="20"/>
      <c r="B566" s="88"/>
      <c r="C566" s="88"/>
      <c r="D566" s="49" t="s">
        <v>1095</v>
      </c>
      <c r="E566" s="25"/>
      <c r="F566" s="25"/>
      <c r="G566" s="65">
        <f t="shared" si="13"/>
        <v>0</v>
      </c>
    </row>
    <row r="567" spans="1:8" ht="21" customHeight="1" x14ac:dyDescent="0.2">
      <c r="A567" s="20"/>
      <c r="B567" s="88"/>
      <c r="C567" s="88"/>
      <c r="D567" s="94" t="s">
        <v>726</v>
      </c>
      <c r="E567" s="25"/>
      <c r="F567" s="25"/>
      <c r="G567" s="65">
        <f t="shared" si="13"/>
        <v>0</v>
      </c>
    </row>
    <row r="568" spans="1:8" ht="21" customHeight="1" x14ac:dyDescent="0.2">
      <c r="A568" s="20"/>
      <c r="B568" s="88"/>
      <c r="C568" s="88"/>
      <c r="D568" s="94" t="s">
        <v>1096</v>
      </c>
      <c r="E568" s="25"/>
      <c r="F568" s="25"/>
      <c r="G568" s="65">
        <f t="shared" si="13"/>
        <v>0</v>
      </c>
    </row>
    <row r="569" spans="1:8" ht="21" customHeight="1" x14ac:dyDescent="0.2">
      <c r="A569" s="20"/>
      <c r="B569" s="88"/>
      <c r="C569" s="88"/>
      <c r="D569" s="96" t="s">
        <v>1098</v>
      </c>
      <c r="E569" s="25"/>
      <c r="F569" s="25"/>
      <c r="G569" s="65">
        <f t="shared" si="13"/>
        <v>0</v>
      </c>
    </row>
    <row r="570" spans="1:8" ht="57.75" customHeight="1" x14ac:dyDescent="0.2">
      <c r="A570" s="20"/>
      <c r="B570" s="88"/>
      <c r="C570" s="88"/>
      <c r="D570" s="96" t="s">
        <v>1097</v>
      </c>
      <c r="E570" s="25"/>
      <c r="F570" s="25"/>
      <c r="G570" s="65">
        <f t="shared" si="13"/>
        <v>0</v>
      </c>
    </row>
    <row r="571" spans="1:8" ht="27.75" customHeight="1" x14ac:dyDescent="0.2">
      <c r="A571" s="20"/>
      <c r="B571" s="88"/>
      <c r="C571" s="88"/>
      <c r="D571" s="94" t="s">
        <v>727</v>
      </c>
      <c r="E571" s="25"/>
      <c r="F571" s="25"/>
      <c r="G571" s="65">
        <f t="shared" si="13"/>
        <v>0</v>
      </c>
    </row>
    <row r="572" spans="1:8" ht="27.75" customHeight="1" x14ac:dyDescent="0.2">
      <c r="A572" s="20"/>
      <c r="B572" s="88"/>
      <c r="C572" s="88"/>
      <c r="D572" s="94" t="s">
        <v>728</v>
      </c>
      <c r="E572" s="25"/>
      <c r="F572" s="25"/>
      <c r="G572" s="65">
        <f t="shared" si="13"/>
        <v>0</v>
      </c>
    </row>
    <row r="573" spans="1:8" ht="97.5" customHeight="1" x14ac:dyDescent="0.2">
      <c r="A573" s="20"/>
      <c r="B573" s="88"/>
      <c r="C573" s="88"/>
      <c r="D573" s="94" t="s">
        <v>729</v>
      </c>
      <c r="E573" s="25"/>
      <c r="F573" s="25"/>
      <c r="G573" s="65">
        <f t="shared" si="13"/>
        <v>0</v>
      </c>
    </row>
    <row r="574" spans="1:8" ht="33" customHeight="1" x14ac:dyDescent="0.2">
      <c r="A574" s="20"/>
      <c r="B574" s="88"/>
      <c r="C574" s="88"/>
      <c r="D574" s="94" t="s">
        <v>730</v>
      </c>
      <c r="E574" s="25"/>
      <c r="F574" s="25"/>
      <c r="G574" s="65">
        <f t="shared" ref="G574:G606" si="14">IF(F574="Controlado",1,IF(F574="Intermedio",0.5,0))</f>
        <v>0</v>
      </c>
    </row>
    <row r="575" spans="1:8" ht="84.75" customHeight="1" x14ac:dyDescent="0.2">
      <c r="A575" s="20"/>
      <c r="B575" s="88"/>
      <c r="C575" s="88"/>
      <c r="D575" s="49" t="s">
        <v>1239</v>
      </c>
      <c r="E575" s="25"/>
      <c r="F575" s="25"/>
      <c r="G575" s="65">
        <f t="shared" si="14"/>
        <v>0</v>
      </c>
    </row>
    <row r="576" spans="1:8" x14ac:dyDescent="0.2">
      <c r="A576" s="20"/>
      <c r="B576" s="88" t="s">
        <v>772</v>
      </c>
      <c r="C576" s="88"/>
      <c r="D576" s="69" t="s">
        <v>531</v>
      </c>
      <c r="E576" s="30"/>
      <c r="F576" s="30"/>
      <c r="G576" s="76"/>
      <c r="H576" s="81">
        <f>AVERAGE(G577:G590)</f>
        <v>0</v>
      </c>
    </row>
    <row r="577" spans="1:8" ht="51" customHeight="1" x14ac:dyDescent="0.2">
      <c r="A577" s="20"/>
      <c r="B577" s="88"/>
      <c r="C577" s="88"/>
      <c r="D577" s="49" t="s">
        <v>1099</v>
      </c>
      <c r="E577" s="25"/>
      <c r="F577" s="25"/>
      <c r="G577" s="65">
        <f t="shared" si="14"/>
        <v>0</v>
      </c>
    </row>
    <row r="578" spans="1:8" x14ac:dyDescent="0.2">
      <c r="A578" s="20"/>
      <c r="B578" s="88"/>
      <c r="C578" s="88"/>
      <c r="D578" s="94" t="s">
        <v>1100</v>
      </c>
      <c r="E578" s="25"/>
      <c r="F578" s="25"/>
      <c r="G578" s="65">
        <f t="shared" si="14"/>
        <v>0</v>
      </c>
    </row>
    <row r="579" spans="1:8" x14ac:dyDescent="0.2">
      <c r="A579" s="20"/>
      <c r="B579" s="88"/>
      <c r="C579" s="88"/>
      <c r="D579" s="94" t="s">
        <v>1102</v>
      </c>
      <c r="E579" s="25"/>
      <c r="F579" s="25"/>
      <c r="G579" s="65">
        <f t="shared" si="14"/>
        <v>0</v>
      </c>
    </row>
    <row r="580" spans="1:8" x14ac:dyDescent="0.2">
      <c r="A580" s="20"/>
      <c r="B580" s="88"/>
      <c r="C580" s="88"/>
      <c r="D580" s="49" t="s">
        <v>1103</v>
      </c>
      <c r="E580" s="25"/>
      <c r="F580" s="25"/>
      <c r="G580" s="65">
        <f t="shared" si="14"/>
        <v>0</v>
      </c>
    </row>
    <row r="581" spans="1:8" x14ac:dyDescent="0.2">
      <c r="A581" s="20"/>
      <c r="B581" s="88"/>
      <c r="C581" s="88"/>
      <c r="D581" s="49" t="s">
        <v>1104</v>
      </c>
      <c r="E581" s="25"/>
      <c r="F581" s="25"/>
      <c r="G581" s="65">
        <f t="shared" si="14"/>
        <v>0</v>
      </c>
    </row>
    <row r="582" spans="1:8" x14ac:dyDescent="0.2">
      <c r="A582" s="20"/>
      <c r="B582" s="88"/>
      <c r="C582" s="88"/>
      <c r="D582" s="49" t="s">
        <v>1101</v>
      </c>
      <c r="E582" s="30"/>
      <c r="F582" s="30"/>
      <c r="G582" s="76"/>
    </row>
    <row r="583" spans="1:8" x14ac:dyDescent="0.2">
      <c r="A583" s="20"/>
      <c r="B583" s="88"/>
      <c r="C583" s="88"/>
      <c r="D583" s="94" t="s">
        <v>1105</v>
      </c>
      <c r="E583" s="25"/>
      <c r="F583" s="25"/>
      <c r="G583" s="65">
        <f t="shared" si="14"/>
        <v>0</v>
      </c>
    </row>
    <row r="584" spans="1:8" ht="22.5" x14ac:dyDescent="0.2">
      <c r="A584" s="20"/>
      <c r="B584" s="88"/>
      <c r="C584" s="88"/>
      <c r="D584" s="94" t="s">
        <v>1106</v>
      </c>
      <c r="E584" s="25"/>
      <c r="F584" s="25"/>
      <c r="G584" s="65">
        <f t="shared" si="14"/>
        <v>0</v>
      </c>
    </row>
    <row r="585" spans="1:8" x14ac:dyDescent="0.2">
      <c r="A585" s="20"/>
      <c r="B585" s="88"/>
      <c r="C585" s="88"/>
      <c r="D585" s="94" t="s">
        <v>1107</v>
      </c>
      <c r="E585" s="25"/>
      <c r="F585" s="25"/>
      <c r="G585" s="65">
        <f t="shared" si="14"/>
        <v>0</v>
      </c>
    </row>
    <row r="586" spans="1:8" x14ac:dyDescent="0.2">
      <c r="A586" s="20"/>
      <c r="B586" s="88"/>
      <c r="C586" s="88"/>
      <c r="D586" s="94" t="s">
        <v>1108</v>
      </c>
      <c r="E586" s="25"/>
      <c r="F586" s="25"/>
      <c r="G586" s="65">
        <f t="shared" si="14"/>
        <v>0</v>
      </c>
    </row>
    <row r="587" spans="1:8" x14ac:dyDescent="0.2">
      <c r="A587" s="20"/>
      <c r="B587" s="88"/>
      <c r="C587" s="88"/>
      <c r="D587" s="94" t="s">
        <v>1109</v>
      </c>
      <c r="E587" s="25"/>
      <c r="F587" s="25"/>
      <c r="G587" s="65">
        <f t="shared" si="14"/>
        <v>0</v>
      </c>
    </row>
    <row r="588" spans="1:8" x14ac:dyDescent="0.2">
      <c r="A588" s="21"/>
      <c r="B588" s="88"/>
      <c r="C588" s="88"/>
      <c r="D588" s="94" t="s">
        <v>1110</v>
      </c>
      <c r="E588" s="25"/>
      <c r="F588" s="25"/>
      <c r="G588" s="65">
        <f t="shared" si="14"/>
        <v>0</v>
      </c>
    </row>
    <row r="589" spans="1:8" x14ac:dyDescent="0.2">
      <c r="A589" s="19"/>
      <c r="B589" s="89"/>
      <c r="C589" s="91"/>
      <c r="D589" s="94" t="s">
        <v>1111</v>
      </c>
      <c r="E589" s="29"/>
      <c r="F589" s="54"/>
      <c r="G589" s="65">
        <f t="shared" si="14"/>
        <v>0</v>
      </c>
    </row>
    <row r="590" spans="1:8" ht="22.5" x14ac:dyDescent="0.2">
      <c r="A590" s="20"/>
      <c r="B590" s="88"/>
      <c r="C590" s="88"/>
      <c r="D590" s="94" t="s">
        <v>1112</v>
      </c>
      <c r="E590" s="25"/>
      <c r="F590" s="25"/>
      <c r="G590" s="65">
        <f t="shared" si="14"/>
        <v>0</v>
      </c>
    </row>
    <row r="591" spans="1:8" ht="29.25" customHeight="1" x14ac:dyDescent="0.2">
      <c r="A591" s="20"/>
      <c r="B591" s="88" t="s">
        <v>773</v>
      </c>
      <c r="C591" s="88"/>
      <c r="D591" s="69" t="s">
        <v>532</v>
      </c>
      <c r="E591" s="30"/>
      <c r="F591" s="30"/>
      <c r="G591" s="76"/>
      <c r="H591" s="81">
        <f>AVERAGE(G592:G593)</f>
        <v>0</v>
      </c>
    </row>
    <row r="592" spans="1:8" ht="29.25" customHeight="1" x14ac:dyDescent="0.2">
      <c r="A592" s="20"/>
      <c r="B592" s="88"/>
      <c r="C592" s="88"/>
      <c r="D592" s="49" t="s">
        <v>533</v>
      </c>
      <c r="E592" s="25"/>
      <c r="F592" s="25"/>
      <c r="G592" s="65">
        <f t="shared" si="14"/>
        <v>0</v>
      </c>
    </row>
    <row r="593" spans="1:8" ht="20.25" customHeight="1" x14ac:dyDescent="0.2">
      <c r="A593" s="20"/>
      <c r="B593" s="88"/>
      <c r="C593" s="88"/>
      <c r="D593" s="103" t="s">
        <v>1113</v>
      </c>
      <c r="E593" s="25"/>
      <c r="F593" s="25"/>
      <c r="G593" s="65">
        <f t="shared" si="14"/>
        <v>0</v>
      </c>
    </row>
    <row r="594" spans="1:8" x14ac:dyDescent="0.2">
      <c r="A594" s="20"/>
      <c r="B594" s="88" t="s">
        <v>774</v>
      </c>
      <c r="C594" s="88"/>
      <c r="D594" s="69" t="s">
        <v>534</v>
      </c>
      <c r="E594" s="30"/>
      <c r="F594" s="30"/>
      <c r="G594" s="76"/>
      <c r="H594" s="81">
        <f>AVERAGE(G595:G595)</f>
        <v>0</v>
      </c>
    </row>
    <row r="595" spans="1:8" s="100" customFormat="1" ht="22.5" x14ac:dyDescent="0.2">
      <c r="A595" s="101"/>
      <c r="B595" s="102"/>
      <c r="C595" s="102"/>
      <c r="D595" s="49" t="s">
        <v>1240</v>
      </c>
      <c r="E595" s="25"/>
      <c r="F595" s="25"/>
      <c r="G595" s="98">
        <f t="shared" si="14"/>
        <v>0</v>
      </c>
      <c r="H595" s="99"/>
    </row>
    <row r="596" spans="1:8" x14ac:dyDescent="0.2">
      <c r="A596" s="20"/>
      <c r="B596" s="88" t="s">
        <v>775</v>
      </c>
      <c r="C596" s="88"/>
      <c r="D596" s="69" t="s">
        <v>535</v>
      </c>
      <c r="E596" s="30"/>
      <c r="F596" s="30"/>
      <c r="G596" s="76"/>
      <c r="H596" s="81">
        <f>AVERAGE(G597:G598)</f>
        <v>0</v>
      </c>
    </row>
    <row r="597" spans="1:8" ht="30" customHeight="1" x14ac:dyDescent="0.2">
      <c r="A597" s="20"/>
      <c r="B597" s="88"/>
      <c r="C597" s="88"/>
      <c r="D597" s="49" t="s">
        <v>536</v>
      </c>
      <c r="E597" s="25"/>
      <c r="F597" s="25"/>
      <c r="G597" s="65">
        <f t="shared" si="14"/>
        <v>0</v>
      </c>
    </row>
    <row r="598" spans="1:8" ht="30" customHeight="1" x14ac:dyDescent="0.2">
      <c r="A598" s="20"/>
      <c r="B598" s="88"/>
      <c r="C598" s="88"/>
      <c r="D598" s="49" t="s">
        <v>1114</v>
      </c>
      <c r="E598" s="25"/>
      <c r="F598" s="25"/>
      <c r="G598" s="65">
        <f t="shared" si="14"/>
        <v>0</v>
      </c>
    </row>
    <row r="599" spans="1:8" ht="21" customHeight="1" x14ac:dyDescent="0.2">
      <c r="A599" s="20"/>
      <c r="B599" s="88" t="s">
        <v>735</v>
      </c>
      <c r="C599" s="88"/>
      <c r="D599" s="69" t="s">
        <v>537</v>
      </c>
      <c r="E599" s="30"/>
      <c r="F599" s="30"/>
      <c r="G599" s="76"/>
      <c r="H599" s="81">
        <f>AVERAGE(G600:G601)</f>
        <v>0</v>
      </c>
    </row>
    <row r="600" spans="1:8" ht="20.25" customHeight="1" x14ac:dyDescent="0.2">
      <c r="A600" s="20"/>
      <c r="B600" s="88"/>
      <c r="C600" s="88"/>
      <c r="D600" s="49" t="s">
        <v>1115</v>
      </c>
      <c r="E600" s="25"/>
      <c r="F600" s="25"/>
      <c r="G600" s="65">
        <f t="shared" si="14"/>
        <v>0</v>
      </c>
    </row>
    <row r="601" spans="1:8" ht="20.25" customHeight="1" x14ac:dyDescent="0.2">
      <c r="A601" s="20"/>
      <c r="B601" s="88"/>
      <c r="C601" s="88"/>
      <c r="D601" s="49" t="s">
        <v>1116</v>
      </c>
      <c r="E601" s="25"/>
      <c r="F601" s="25"/>
      <c r="G601" s="65">
        <f t="shared" si="14"/>
        <v>0</v>
      </c>
    </row>
    <row r="602" spans="1:8" ht="21" customHeight="1" x14ac:dyDescent="0.2">
      <c r="A602" s="20"/>
      <c r="B602" s="88" t="s">
        <v>395</v>
      </c>
      <c r="C602" s="88"/>
      <c r="D602" s="69" t="s">
        <v>538</v>
      </c>
      <c r="E602" s="30"/>
      <c r="F602" s="30"/>
      <c r="G602" s="76"/>
      <c r="H602" s="81">
        <f>AVERAGE(G603:G608)</f>
        <v>0</v>
      </c>
    </row>
    <row r="603" spans="1:8" ht="39.75" customHeight="1" x14ac:dyDescent="0.2">
      <c r="A603" s="20"/>
      <c r="B603" s="88"/>
      <c r="C603" s="88"/>
      <c r="D603" s="49" t="s">
        <v>1117</v>
      </c>
      <c r="E603" s="25"/>
      <c r="F603" s="25"/>
      <c r="G603" s="65">
        <f t="shared" si="14"/>
        <v>0</v>
      </c>
    </row>
    <row r="604" spans="1:8" ht="20.25" customHeight="1" x14ac:dyDescent="0.2">
      <c r="A604" s="20"/>
      <c r="B604" s="88"/>
      <c r="C604" s="88"/>
      <c r="D604" s="94" t="s">
        <v>1118</v>
      </c>
      <c r="E604" s="25"/>
      <c r="F604" s="25"/>
      <c r="G604" s="65">
        <f t="shared" si="14"/>
        <v>0</v>
      </c>
    </row>
    <row r="605" spans="1:8" ht="30" customHeight="1" x14ac:dyDescent="0.2">
      <c r="A605" s="20"/>
      <c r="B605" s="88"/>
      <c r="C605" s="88"/>
      <c r="D605" s="94" t="s">
        <v>731</v>
      </c>
      <c r="E605" s="25"/>
      <c r="F605" s="25"/>
      <c r="G605" s="65">
        <f t="shared" si="14"/>
        <v>0</v>
      </c>
    </row>
    <row r="606" spans="1:8" ht="20.25" customHeight="1" x14ac:dyDescent="0.2">
      <c r="A606" s="20"/>
      <c r="B606" s="88"/>
      <c r="C606" s="88"/>
      <c r="D606" s="94" t="s">
        <v>1119</v>
      </c>
      <c r="E606" s="25"/>
      <c r="F606" s="25"/>
      <c r="G606" s="65">
        <f t="shared" si="14"/>
        <v>0</v>
      </c>
    </row>
    <row r="607" spans="1:8" ht="20.25" customHeight="1" x14ac:dyDescent="0.2">
      <c r="A607" s="20"/>
      <c r="B607" s="88"/>
      <c r="C607" s="88"/>
      <c r="D607" s="94" t="s">
        <v>1120</v>
      </c>
      <c r="E607" s="25"/>
      <c r="F607" s="25"/>
      <c r="G607" s="65">
        <f t="shared" ref="G607:G639" si="15">IF(F607="Controlado",1,IF(F607="Intermedio",0.5,0))</f>
        <v>0</v>
      </c>
    </row>
    <row r="608" spans="1:8" ht="20.25" customHeight="1" x14ac:dyDescent="0.2">
      <c r="A608" s="20"/>
      <c r="B608" s="88"/>
      <c r="C608" s="88"/>
      <c r="D608" s="94" t="s">
        <v>1121</v>
      </c>
      <c r="E608" s="25"/>
      <c r="F608" s="25"/>
      <c r="G608" s="65">
        <f t="shared" si="15"/>
        <v>0</v>
      </c>
    </row>
    <row r="609" spans="1:8" x14ac:dyDescent="0.2">
      <c r="A609" s="20"/>
      <c r="B609" s="88" t="s">
        <v>156</v>
      </c>
      <c r="C609" s="88"/>
      <c r="D609" s="69" t="s">
        <v>539</v>
      </c>
      <c r="E609" s="30"/>
      <c r="F609" s="30"/>
      <c r="G609" s="76"/>
      <c r="H609" s="81">
        <f>AVERAGE(G610)</f>
        <v>0</v>
      </c>
    </row>
    <row r="610" spans="1:8" ht="32.25" customHeight="1" x14ac:dyDescent="0.2">
      <c r="A610" s="20"/>
      <c r="B610" s="88"/>
      <c r="C610" s="88"/>
      <c r="D610" s="25" t="s">
        <v>1122</v>
      </c>
      <c r="E610" s="25"/>
      <c r="F610" s="25"/>
      <c r="G610" s="65">
        <f t="shared" si="15"/>
        <v>0</v>
      </c>
    </row>
    <row r="611" spans="1:8" x14ac:dyDescent="0.2">
      <c r="A611" s="20"/>
      <c r="B611" s="88" t="s">
        <v>753</v>
      </c>
      <c r="C611" s="88"/>
      <c r="D611" s="69" t="s">
        <v>540</v>
      </c>
      <c r="E611" s="30"/>
      <c r="F611" s="30"/>
      <c r="G611" s="76"/>
      <c r="H611" s="81">
        <f>AVERAGE(G612:G615)</f>
        <v>0</v>
      </c>
    </row>
    <row r="612" spans="1:8" x14ac:dyDescent="0.2">
      <c r="A612" s="20"/>
      <c r="B612" s="88"/>
      <c r="C612" s="88"/>
      <c r="D612" s="25" t="s">
        <v>1123</v>
      </c>
      <c r="E612" s="25"/>
      <c r="F612" s="25"/>
      <c r="G612" s="65">
        <f t="shared" si="15"/>
        <v>0</v>
      </c>
    </row>
    <row r="613" spans="1:8" x14ac:dyDescent="0.2">
      <c r="A613" s="20"/>
      <c r="B613" s="88"/>
      <c r="C613" s="88"/>
      <c r="D613" s="25" t="s">
        <v>1124</v>
      </c>
      <c r="E613" s="25"/>
      <c r="F613" s="25"/>
      <c r="G613" s="65">
        <f t="shared" si="15"/>
        <v>0</v>
      </c>
    </row>
    <row r="614" spans="1:8" x14ac:dyDescent="0.2">
      <c r="A614" s="20"/>
      <c r="B614" s="88"/>
      <c r="C614" s="88"/>
      <c r="D614" s="25" t="s">
        <v>1125</v>
      </c>
      <c r="E614" s="25"/>
      <c r="F614" s="25"/>
      <c r="G614" s="65">
        <f t="shared" si="15"/>
        <v>0</v>
      </c>
    </row>
    <row r="615" spans="1:8" ht="22.5" x14ac:dyDescent="0.2">
      <c r="A615" s="20"/>
      <c r="B615" s="88"/>
      <c r="C615" s="88"/>
      <c r="D615" s="25" t="s">
        <v>1126</v>
      </c>
      <c r="E615" s="25"/>
      <c r="F615" s="25"/>
      <c r="G615" s="65">
        <f t="shared" si="15"/>
        <v>0</v>
      </c>
    </row>
    <row r="616" spans="1:8" x14ac:dyDescent="0.2">
      <c r="A616" s="20"/>
      <c r="B616" s="88"/>
      <c r="C616" s="88"/>
      <c r="D616" s="69" t="s">
        <v>541</v>
      </c>
      <c r="E616" s="30"/>
      <c r="F616" s="30"/>
      <c r="G616" s="76"/>
    </row>
    <row r="617" spans="1:8" x14ac:dyDescent="0.2">
      <c r="A617" s="20"/>
      <c r="B617" s="88" t="s">
        <v>776</v>
      </c>
      <c r="C617" s="88"/>
      <c r="D617" s="69" t="s">
        <v>542</v>
      </c>
      <c r="E617" s="30"/>
      <c r="F617" s="30"/>
      <c r="G617" s="76"/>
      <c r="H617" s="81">
        <f>AVERAGE(G618:G619)</f>
        <v>0</v>
      </c>
    </row>
    <row r="618" spans="1:8" ht="22.5" x14ac:dyDescent="0.2">
      <c r="A618" s="20"/>
      <c r="B618" s="88"/>
      <c r="C618" s="88"/>
      <c r="D618" s="25" t="s">
        <v>1127</v>
      </c>
      <c r="E618" s="25"/>
      <c r="F618" s="25"/>
      <c r="G618" s="65">
        <f>IF(F618="Controlado",1,IF(F618="Intermedio",0.5,0))</f>
        <v>0</v>
      </c>
    </row>
    <row r="619" spans="1:8" x14ac:dyDescent="0.2">
      <c r="A619" s="20"/>
      <c r="B619" s="88"/>
      <c r="C619" s="88"/>
      <c r="D619" s="25" t="s">
        <v>1128</v>
      </c>
      <c r="E619" s="25"/>
      <c r="F619" s="25"/>
      <c r="G619" s="65">
        <f t="shared" si="15"/>
        <v>0</v>
      </c>
    </row>
    <row r="620" spans="1:8" x14ac:dyDescent="0.2">
      <c r="A620" s="20"/>
      <c r="B620" s="88"/>
      <c r="C620" s="88"/>
      <c r="D620" s="77"/>
      <c r="E620" s="18"/>
      <c r="F620" s="18"/>
      <c r="G620" s="18"/>
    </row>
    <row r="621" spans="1:8" ht="18" x14ac:dyDescent="0.25">
      <c r="A621" s="20"/>
      <c r="B621" s="88"/>
      <c r="C621" s="88"/>
      <c r="D621" s="33" t="s">
        <v>791</v>
      </c>
      <c r="E621" s="208"/>
      <c r="F621" s="208"/>
      <c r="G621" s="64"/>
    </row>
    <row r="622" spans="1:8" x14ac:dyDescent="0.2">
      <c r="A622" s="20"/>
      <c r="B622" s="88"/>
      <c r="C622" s="88"/>
      <c r="D622" s="69" t="s">
        <v>543</v>
      </c>
      <c r="E622" s="30"/>
      <c r="F622" s="30"/>
      <c r="G622" s="76"/>
    </row>
    <row r="623" spans="1:8" ht="22.5" x14ac:dyDescent="0.2">
      <c r="A623" s="20"/>
      <c r="B623" s="88" t="s">
        <v>286</v>
      </c>
      <c r="C623" s="88"/>
      <c r="D623" s="69" t="s">
        <v>544</v>
      </c>
      <c r="E623" s="30"/>
      <c r="F623" s="30"/>
      <c r="G623" s="76"/>
      <c r="H623" s="81">
        <f>AVERAGE(G624:G631)</f>
        <v>0</v>
      </c>
    </row>
    <row r="624" spans="1:8" ht="45" x14ac:dyDescent="0.2">
      <c r="A624" s="20"/>
      <c r="B624" s="88"/>
      <c r="C624" s="88"/>
      <c r="D624" s="25" t="s">
        <v>1129</v>
      </c>
      <c r="E624" s="25"/>
      <c r="F624" s="25"/>
      <c r="G624" s="65">
        <f t="shared" si="15"/>
        <v>0</v>
      </c>
    </row>
    <row r="625" spans="1:8" ht="29.25" customHeight="1" x14ac:dyDescent="0.2">
      <c r="A625" s="20"/>
      <c r="B625" s="88"/>
      <c r="C625" s="88"/>
      <c r="D625" s="28" t="s">
        <v>1130</v>
      </c>
      <c r="E625" s="25"/>
      <c r="F625" s="25"/>
      <c r="G625" s="65">
        <f t="shared" si="15"/>
        <v>0</v>
      </c>
    </row>
    <row r="626" spans="1:8" ht="23.25" customHeight="1" x14ac:dyDescent="0.2">
      <c r="A626" s="20"/>
      <c r="B626" s="88"/>
      <c r="C626" s="88"/>
      <c r="D626" s="28" t="s">
        <v>1131</v>
      </c>
      <c r="E626" s="25"/>
      <c r="F626" s="25"/>
      <c r="G626" s="65">
        <f t="shared" si="15"/>
        <v>0</v>
      </c>
    </row>
    <row r="627" spans="1:8" ht="29.25" customHeight="1" x14ac:dyDescent="0.2">
      <c r="A627" s="20"/>
      <c r="B627" s="88"/>
      <c r="C627" s="88"/>
      <c r="D627" s="28" t="s">
        <v>1216</v>
      </c>
      <c r="E627" s="25"/>
      <c r="F627" s="25"/>
      <c r="G627" s="65">
        <f t="shared" si="15"/>
        <v>0</v>
      </c>
    </row>
    <row r="628" spans="1:8" ht="29.25" customHeight="1" x14ac:dyDescent="0.2">
      <c r="A628" s="20"/>
      <c r="B628" s="88"/>
      <c r="C628" s="88"/>
      <c r="D628" s="28" t="s">
        <v>1132</v>
      </c>
      <c r="E628" s="25"/>
      <c r="F628" s="25"/>
      <c r="G628" s="65">
        <f t="shared" si="15"/>
        <v>0</v>
      </c>
    </row>
    <row r="629" spans="1:8" ht="29.25" customHeight="1" x14ac:dyDescent="0.2">
      <c r="A629" s="20"/>
      <c r="B629" s="88"/>
      <c r="C629" s="88"/>
      <c r="D629" s="28" t="s">
        <v>1133</v>
      </c>
      <c r="E629" s="25"/>
      <c r="F629" s="25"/>
      <c r="G629" s="65">
        <f t="shared" si="15"/>
        <v>0</v>
      </c>
    </row>
    <row r="630" spans="1:8" ht="29.25" customHeight="1" x14ac:dyDescent="0.2">
      <c r="A630" s="20"/>
      <c r="B630" s="88"/>
      <c r="C630" s="88"/>
      <c r="D630" s="28" t="s">
        <v>1134</v>
      </c>
      <c r="E630" s="25"/>
      <c r="F630" s="25"/>
      <c r="G630" s="65">
        <f t="shared" si="15"/>
        <v>0</v>
      </c>
    </row>
    <row r="631" spans="1:8" ht="29.25" customHeight="1" x14ac:dyDescent="0.2">
      <c r="A631" s="20"/>
      <c r="B631" s="88"/>
      <c r="C631" s="88"/>
      <c r="D631" s="28" t="s">
        <v>1135</v>
      </c>
      <c r="E631" s="25"/>
      <c r="F631" s="25"/>
      <c r="G631" s="65">
        <f t="shared" si="15"/>
        <v>0</v>
      </c>
    </row>
    <row r="632" spans="1:8" x14ac:dyDescent="0.2">
      <c r="A632" s="20"/>
      <c r="B632" s="88" t="s">
        <v>777</v>
      </c>
      <c r="C632" s="88"/>
      <c r="D632" s="69" t="s">
        <v>545</v>
      </c>
      <c r="E632" s="30"/>
      <c r="F632" s="30"/>
      <c r="G632" s="76"/>
      <c r="H632" s="81">
        <f>AVERAGE(G633:G639)</f>
        <v>0</v>
      </c>
    </row>
    <row r="633" spans="1:8" ht="54.75" customHeight="1" x14ac:dyDescent="0.2">
      <c r="A633" s="20"/>
      <c r="B633" s="88"/>
      <c r="C633" s="88"/>
      <c r="D633" s="49" t="s">
        <v>1136</v>
      </c>
      <c r="E633" s="30"/>
      <c r="F633" s="30"/>
      <c r="G633" s="76"/>
    </row>
    <row r="634" spans="1:8" ht="23.25" customHeight="1" x14ac:dyDescent="0.2">
      <c r="A634" s="20"/>
      <c r="B634" s="88"/>
      <c r="C634" s="88"/>
      <c r="D634" s="94" t="s">
        <v>1137</v>
      </c>
      <c r="E634" s="25"/>
      <c r="F634" s="25"/>
      <c r="G634" s="65">
        <f t="shared" si="15"/>
        <v>0</v>
      </c>
    </row>
    <row r="635" spans="1:8" ht="23.25" customHeight="1" x14ac:dyDescent="0.2">
      <c r="A635" s="20"/>
      <c r="B635" s="88"/>
      <c r="C635" s="88"/>
      <c r="D635" s="94" t="s">
        <v>1138</v>
      </c>
      <c r="E635" s="25"/>
      <c r="F635" s="25"/>
      <c r="G635" s="65">
        <f t="shared" si="15"/>
        <v>0</v>
      </c>
    </row>
    <row r="636" spans="1:8" ht="30" customHeight="1" x14ac:dyDescent="0.2">
      <c r="A636" s="20"/>
      <c r="B636" s="88"/>
      <c r="C636" s="88"/>
      <c r="D636" s="94" t="s">
        <v>1139</v>
      </c>
      <c r="E636" s="25"/>
      <c r="F636" s="25"/>
      <c r="G636" s="65">
        <f t="shared" si="15"/>
        <v>0</v>
      </c>
    </row>
    <row r="637" spans="1:8" ht="30" customHeight="1" x14ac:dyDescent="0.2">
      <c r="A637" s="20"/>
      <c r="B637" s="88"/>
      <c r="C637" s="88"/>
      <c r="D637" s="94" t="s">
        <v>1140</v>
      </c>
      <c r="E637" s="25"/>
      <c r="F637" s="25"/>
      <c r="G637" s="65">
        <f t="shared" si="15"/>
        <v>0</v>
      </c>
    </row>
    <row r="638" spans="1:8" ht="20.25" customHeight="1" x14ac:dyDescent="0.2">
      <c r="A638" s="20"/>
      <c r="B638" s="88"/>
      <c r="C638" s="88"/>
      <c r="D638" s="94" t="s">
        <v>1141</v>
      </c>
      <c r="E638" s="25"/>
      <c r="F638" s="25"/>
      <c r="G638" s="65">
        <f t="shared" si="15"/>
        <v>0</v>
      </c>
    </row>
    <row r="639" spans="1:8" ht="20.25" customHeight="1" x14ac:dyDescent="0.2">
      <c r="A639" s="20"/>
      <c r="B639" s="88"/>
      <c r="C639" s="88"/>
      <c r="D639" s="94" t="s">
        <v>1142</v>
      </c>
      <c r="E639" s="25"/>
      <c r="F639" s="25"/>
      <c r="G639" s="65">
        <f t="shared" si="15"/>
        <v>0</v>
      </c>
    </row>
    <row r="640" spans="1:8" ht="27.75" customHeight="1" x14ac:dyDescent="0.2">
      <c r="A640" s="20"/>
      <c r="B640" s="88" t="s">
        <v>778</v>
      </c>
      <c r="C640" s="88"/>
      <c r="D640" s="69" t="s">
        <v>546</v>
      </c>
      <c r="E640" s="30"/>
      <c r="F640" s="30"/>
      <c r="G640" s="76"/>
      <c r="H640" s="81">
        <f>AVERAGE(G641:G642)</f>
        <v>0</v>
      </c>
    </row>
    <row r="641" spans="1:8" ht="28.5" customHeight="1" x14ac:dyDescent="0.2">
      <c r="A641" s="20"/>
      <c r="B641" s="88"/>
      <c r="C641" s="88"/>
      <c r="D641" s="25" t="s">
        <v>1143</v>
      </c>
      <c r="E641" s="25"/>
      <c r="F641" s="25"/>
      <c r="G641" s="65">
        <f t="shared" ref="G641:G664" si="16">IF(F641="Controlado",1,IF(F641="Intermedio",0.5,0))</f>
        <v>0</v>
      </c>
    </row>
    <row r="642" spans="1:8" ht="28.5" customHeight="1" x14ac:dyDescent="0.2">
      <c r="A642" s="20"/>
      <c r="B642" s="88"/>
      <c r="C642" s="88"/>
      <c r="D642" s="25" t="s">
        <v>1144</v>
      </c>
      <c r="E642" s="25"/>
      <c r="F642" s="25"/>
      <c r="G642" s="65">
        <f t="shared" si="16"/>
        <v>0</v>
      </c>
    </row>
    <row r="643" spans="1:8" ht="19.5" customHeight="1" x14ac:dyDescent="0.2">
      <c r="A643" s="20"/>
      <c r="B643" s="88"/>
      <c r="C643" s="88"/>
      <c r="D643" s="69" t="s">
        <v>1241</v>
      </c>
      <c r="E643" s="30"/>
      <c r="F643" s="30"/>
      <c r="G643" s="76"/>
    </row>
    <row r="644" spans="1:8" ht="19.5" customHeight="1" x14ac:dyDescent="0.2">
      <c r="A644" s="20"/>
      <c r="B644" s="88" t="s">
        <v>309</v>
      </c>
      <c r="C644" s="88"/>
      <c r="D644" s="69" t="s">
        <v>547</v>
      </c>
      <c r="E644" s="30"/>
      <c r="F644" s="30"/>
      <c r="G644" s="76"/>
      <c r="H644" s="81">
        <f>AVERAGE(G645:G649)</f>
        <v>0</v>
      </c>
    </row>
    <row r="645" spans="1:8" ht="28.5" customHeight="1" x14ac:dyDescent="0.2">
      <c r="A645" s="20"/>
      <c r="B645" s="88"/>
      <c r="C645" s="88"/>
      <c r="D645" s="49" t="s">
        <v>1146</v>
      </c>
      <c r="E645" s="25"/>
      <c r="F645" s="25"/>
      <c r="G645" s="65">
        <f t="shared" si="16"/>
        <v>0</v>
      </c>
    </row>
    <row r="646" spans="1:8" ht="17.25" customHeight="1" x14ac:dyDescent="0.2">
      <c r="A646" s="20"/>
      <c r="B646" s="88"/>
      <c r="C646" s="88"/>
      <c r="D646" s="49" t="s">
        <v>1242</v>
      </c>
      <c r="E646" s="25"/>
      <c r="F646" s="25"/>
      <c r="G646" s="65"/>
    </row>
    <row r="647" spans="1:8" ht="28.5" customHeight="1" x14ac:dyDescent="0.2">
      <c r="A647" s="20"/>
      <c r="B647" s="88"/>
      <c r="C647" s="88"/>
      <c r="D647" s="49" t="s">
        <v>1243</v>
      </c>
      <c r="E647" s="25"/>
      <c r="F647" s="25"/>
      <c r="G647" s="65">
        <f t="shared" si="16"/>
        <v>0</v>
      </c>
    </row>
    <row r="648" spans="1:8" ht="28.5" customHeight="1" x14ac:dyDescent="0.2">
      <c r="A648" s="20"/>
      <c r="B648" s="88"/>
      <c r="C648" s="88"/>
      <c r="D648" s="49" t="s">
        <v>1145</v>
      </c>
      <c r="E648" s="25"/>
      <c r="F648" s="25"/>
      <c r="G648" s="65">
        <f t="shared" si="16"/>
        <v>0</v>
      </c>
    </row>
    <row r="649" spans="1:8" ht="28.5" customHeight="1" x14ac:dyDescent="0.2">
      <c r="A649" s="20"/>
      <c r="B649" s="88"/>
      <c r="C649" s="88"/>
      <c r="D649" s="49" t="s">
        <v>1147</v>
      </c>
      <c r="E649" s="25"/>
      <c r="F649" s="25"/>
      <c r="G649" s="65">
        <f t="shared" si="16"/>
        <v>0</v>
      </c>
    </row>
    <row r="650" spans="1:8" x14ac:dyDescent="0.2">
      <c r="A650" s="20"/>
      <c r="B650" s="88" t="s">
        <v>779</v>
      </c>
      <c r="C650" s="88"/>
      <c r="D650" s="69" t="s">
        <v>548</v>
      </c>
      <c r="E650" s="30"/>
      <c r="F650" s="30"/>
      <c r="G650" s="76"/>
      <c r="H650" s="81">
        <f>AVERAGE(G651:G652)</f>
        <v>0</v>
      </c>
    </row>
    <row r="651" spans="1:8" ht="31.5" customHeight="1" x14ac:dyDescent="0.2">
      <c r="A651" s="20"/>
      <c r="B651" s="88"/>
      <c r="C651" s="88"/>
      <c r="D651" s="25" t="s">
        <v>549</v>
      </c>
      <c r="E651" s="25"/>
      <c r="F651" s="25"/>
      <c r="G651" s="65">
        <f t="shared" si="16"/>
        <v>0</v>
      </c>
    </row>
    <row r="652" spans="1:8" ht="42" customHeight="1" x14ac:dyDescent="0.2">
      <c r="A652" s="20"/>
      <c r="B652" s="88"/>
      <c r="C652" s="88"/>
      <c r="D652" s="25" t="s">
        <v>1244</v>
      </c>
      <c r="E652" s="25"/>
      <c r="F652" s="25"/>
      <c r="G652" s="65">
        <f t="shared" si="16"/>
        <v>0</v>
      </c>
    </row>
    <row r="653" spans="1:8" x14ac:dyDescent="0.2">
      <c r="A653" s="20"/>
      <c r="B653" s="88"/>
      <c r="C653" s="88"/>
      <c r="D653" s="77"/>
      <c r="E653" s="18"/>
      <c r="F653" s="18"/>
      <c r="G653" s="18"/>
      <c r="H653" s="83"/>
    </row>
    <row r="654" spans="1:8" ht="31.5" x14ac:dyDescent="0.25">
      <c r="A654" s="20"/>
      <c r="B654" s="88"/>
      <c r="C654" s="88"/>
      <c r="D654" s="33" t="s">
        <v>792</v>
      </c>
      <c r="E654" s="208"/>
      <c r="F654" s="208"/>
      <c r="G654" s="64"/>
    </row>
    <row r="655" spans="1:8" x14ac:dyDescent="0.2">
      <c r="A655" s="20"/>
      <c r="B655" s="88"/>
      <c r="C655" s="88"/>
      <c r="D655" s="68" t="s">
        <v>550</v>
      </c>
      <c r="E655" s="30"/>
      <c r="F655" s="30"/>
      <c r="G655" s="76"/>
    </row>
    <row r="656" spans="1:8" x14ac:dyDescent="0.2">
      <c r="A656" s="20"/>
      <c r="B656" s="88" t="s">
        <v>738</v>
      </c>
      <c r="C656" s="88"/>
      <c r="D656" s="30" t="s">
        <v>551</v>
      </c>
      <c r="E656" s="30"/>
      <c r="F656" s="30"/>
      <c r="G656" s="76"/>
      <c r="H656" s="81">
        <f>AVERAGE(G657:G664)</f>
        <v>0</v>
      </c>
    </row>
    <row r="657" spans="1:8" ht="45" x14ac:dyDescent="0.2">
      <c r="A657" s="21"/>
      <c r="B657" s="88"/>
      <c r="C657" s="88"/>
      <c r="D657" s="25" t="s">
        <v>1148</v>
      </c>
      <c r="E657" s="25"/>
      <c r="F657" s="25"/>
      <c r="G657" s="65">
        <f t="shared" si="16"/>
        <v>0</v>
      </c>
    </row>
    <row r="658" spans="1:8" ht="22.5" x14ac:dyDescent="0.2">
      <c r="A658" s="21"/>
      <c r="B658" s="88"/>
      <c r="C658" s="88"/>
      <c r="D658" s="28" t="s">
        <v>1150</v>
      </c>
      <c r="E658" s="25"/>
      <c r="F658" s="25"/>
      <c r="G658" s="65">
        <f t="shared" si="16"/>
        <v>0</v>
      </c>
    </row>
    <row r="659" spans="1:8" ht="22.5" x14ac:dyDescent="0.2">
      <c r="A659" s="21"/>
      <c r="B659" s="88"/>
      <c r="C659" s="88"/>
      <c r="D659" s="28" t="s">
        <v>1149</v>
      </c>
      <c r="E659" s="25"/>
      <c r="F659" s="25"/>
      <c r="G659" s="65">
        <f t="shared" si="16"/>
        <v>0</v>
      </c>
    </row>
    <row r="660" spans="1:8" x14ac:dyDescent="0.2">
      <c r="A660" s="21"/>
      <c r="B660" s="88"/>
      <c r="C660" s="88"/>
      <c r="D660" s="28" t="s">
        <v>1151</v>
      </c>
      <c r="E660" s="25"/>
      <c r="F660" s="25"/>
      <c r="G660" s="65">
        <f t="shared" si="16"/>
        <v>0</v>
      </c>
    </row>
    <row r="661" spans="1:8" x14ac:dyDescent="0.2">
      <c r="A661" s="21"/>
      <c r="B661" s="88"/>
      <c r="C661" s="88"/>
      <c r="D661" s="28" t="s">
        <v>1152</v>
      </c>
      <c r="E661" s="25"/>
      <c r="F661" s="25"/>
      <c r="G661" s="65">
        <f t="shared" si="16"/>
        <v>0</v>
      </c>
    </row>
    <row r="662" spans="1:8" ht="22.5" x14ac:dyDescent="0.2">
      <c r="A662" s="21"/>
      <c r="B662" s="88"/>
      <c r="C662" s="88"/>
      <c r="D662" s="28" t="s">
        <v>1153</v>
      </c>
      <c r="E662" s="25"/>
      <c r="F662" s="25"/>
      <c r="G662" s="65">
        <f t="shared" si="16"/>
        <v>0</v>
      </c>
    </row>
    <row r="663" spans="1:8" x14ac:dyDescent="0.2">
      <c r="A663" s="21"/>
      <c r="B663" s="88"/>
      <c r="C663" s="88"/>
      <c r="D663" s="28" t="s">
        <v>1154</v>
      </c>
      <c r="E663" s="25"/>
      <c r="F663" s="25"/>
      <c r="G663" s="65">
        <f t="shared" si="16"/>
        <v>0</v>
      </c>
    </row>
    <row r="664" spans="1:8" ht="22.5" x14ac:dyDescent="0.2">
      <c r="A664" s="21"/>
      <c r="B664" s="88"/>
      <c r="C664" s="88"/>
      <c r="D664" s="28" t="s">
        <v>1155</v>
      </c>
      <c r="E664" s="25"/>
      <c r="F664" s="25"/>
      <c r="G664" s="65">
        <f t="shared" si="16"/>
        <v>0</v>
      </c>
    </row>
    <row r="665" spans="1:8" x14ac:dyDescent="0.2">
      <c r="A665" s="21"/>
      <c r="B665" s="88" t="s">
        <v>398</v>
      </c>
      <c r="C665" s="88"/>
      <c r="D665" s="30" t="s">
        <v>552</v>
      </c>
      <c r="E665" s="30"/>
      <c r="F665" s="30"/>
      <c r="G665" s="76"/>
      <c r="H665" s="81">
        <f>AVERAGE(G666:G666)</f>
        <v>0</v>
      </c>
    </row>
    <row r="666" spans="1:8" ht="22.5" x14ac:dyDescent="0.2">
      <c r="A666" s="21"/>
      <c r="B666" s="88"/>
      <c r="C666" s="88"/>
      <c r="D666" s="25" t="s">
        <v>1156</v>
      </c>
      <c r="E666" s="25"/>
      <c r="F666" s="25"/>
      <c r="G666" s="65">
        <f t="shared" ref="G666:G692" si="17">IF(F666="Controlado",1,IF(F666="Intermedio",0.5,0))</f>
        <v>0</v>
      </c>
    </row>
    <row r="667" spans="1:8" x14ac:dyDescent="0.2">
      <c r="A667" s="20"/>
      <c r="B667" s="88" t="s">
        <v>739</v>
      </c>
      <c r="C667" s="88"/>
      <c r="D667" s="30" t="s">
        <v>553</v>
      </c>
      <c r="E667" s="30"/>
      <c r="F667" s="30"/>
      <c r="G667" s="76"/>
      <c r="H667" s="81">
        <f>AVERAGE(G668)</f>
        <v>0</v>
      </c>
    </row>
    <row r="668" spans="1:8" x14ac:dyDescent="0.2">
      <c r="A668" s="20"/>
      <c r="B668" s="88"/>
      <c r="C668" s="88"/>
      <c r="D668" s="25" t="s">
        <v>1157</v>
      </c>
      <c r="E668" s="25"/>
      <c r="F668" s="25"/>
      <c r="G668" s="65">
        <f t="shared" si="17"/>
        <v>0</v>
      </c>
    </row>
    <row r="669" spans="1:8" x14ac:dyDescent="0.2">
      <c r="A669" s="20"/>
      <c r="B669" s="88" t="s">
        <v>154</v>
      </c>
      <c r="C669" s="88"/>
      <c r="D669" s="30" t="s">
        <v>554</v>
      </c>
      <c r="E669" s="30"/>
      <c r="F669" s="30"/>
      <c r="G669" s="76"/>
      <c r="H669" s="81">
        <f>AVERAGE(G670)</f>
        <v>0</v>
      </c>
    </row>
    <row r="670" spans="1:8" x14ac:dyDescent="0.2">
      <c r="A670" s="20"/>
      <c r="B670" s="88"/>
      <c r="C670" s="88"/>
      <c r="D670" s="25" t="s">
        <v>555</v>
      </c>
      <c r="E670" s="25"/>
      <c r="F670" s="25"/>
      <c r="G670" s="65">
        <f t="shared" si="17"/>
        <v>0</v>
      </c>
    </row>
    <row r="671" spans="1:8" x14ac:dyDescent="0.2">
      <c r="A671" s="20"/>
      <c r="B671" s="88" t="s">
        <v>157</v>
      </c>
      <c r="C671" s="88"/>
      <c r="D671" s="30" t="s">
        <v>556</v>
      </c>
      <c r="E671" s="30"/>
      <c r="F671" s="30"/>
      <c r="G671" s="76"/>
      <c r="H671" s="81">
        <f>AVERAGE(G672:G675)</f>
        <v>0</v>
      </c>
    </row>
    <row r="672" spans="1:8" ht="52.5" customHeight="1" x14ac:dyDescent="0.2">
      <c r="A672" s="20"/>
      <c r="B672" s="88"/>
      <c r="C672" s="88"/>
      <c r="D672" s="25" t="s">
        <v>1158</v>
      </c>
      <c r="E672" s="25"/>
      <c r="F672" s="25"/>
      <c r="G672" s="65">
        <f t="shared" si="17"/>
        <v>0</v>
      </c>
    </row>
    <row r="673" spans="1:8" ht="27" customHeight="1" x14ac:dyDescent="0.2">
      <c r="A673" s="20"/>
      <c r="B673" s="88"/>
      <c r="C673" s="88"/>
      <c r="D673" s="28" t="s">
        <v>1159</v>
      </c>
      <c r="E673" s="25"/>
      <c r="F673" s="25"/>
      <c r="G673" s="65">
        <f t="shared" si="17"/>
        <v>0</v>
      </c>
    </row>
    <row r="674" spans="1:8" x14ac:dyDescent="0.2">
      <c r="A674" s="20"/>
      <c r="B674" s="88"/>
      <c r="C674" s="88"/>
      <c r="D674" s="28" t="s">
        <v>1160</v>
      </c>
      <c r="E674" s="25"/>
      <c r="F674" s="25"/>
      <c r="G674" s="65">
        <f t="shared" si="17"/>
        <v>0</v>
      </c>
    </row>
    <row r="675" spans="1:8" x14ac:dyDescent="0.2">
      <c r="A675" s="20"/>
      <c r="B675" s="88"/>
      <c r="C675" s="88"/>
      <c r="D675" s="28" t="s">
        <v>1161</v>
      </c>
      <c r="E675" s="25"/>
      <c r="F675" s="25"/>
      <c r="G675" s="65">
        <f t="shared" si="17"/>
        <v>0</v>
      </c>
    </row>
    <row r="676" spans="1:8" x14ac:dyDescent="0.2">
      <c r="A676" s="20"/>
      <c r="B676" s="88" t="s">
        <v>152</v>
      </c>
      <c r="C676" s="88"/>
      <c r="D676" s="30" t="s">
        <v>557</v>
      </c>
      <c r="E676" s="30"/>
      <c r="F676" s="30"/>
      <c r="G676" s="76"/>
      <c r="H676" s="81">
        <f>AVERAGE(G677:G678)</f>
        <v>0</v>
      </c>
    </row>
    <row r="677" spans="1:8" x14ac:dyDescent="0.2">
      <c r="A677" s="20"/>
      <c r="B677" s="88"/>
      <c r="C677" s="88"/>
      <c r="D677" s="25" t="s">
        <v>558</v>
      </c>
      <c r="E677" s="25"/>
      <c r="F677" s="25"/>
      <c r="G677" s="65">
        <f t="shared" si="17"/>
        <v>0</v>
      </c>
    </row>
    <row r="678" spans="1:8" x14ac:dyDescent="0.2">
      <c r="A678" s="20"/>
      <c r="B678" s="88"/>
      <c r="C678" s="88"/>
      <c r="D678" s="25" t="s">
        <v>1162</v>
      </c>
      <c r="E678" s="25"/>
      <c r="F678" s="25"/>
      <c r="G678" s="65">
        <f t="shared" si="17"/>
        <v>0</v>
      </c>
    </row>
    <row r="679" spans="1:8" x14ac:dyDescent="0.2">
      <c r="A679" s="20"/>
      <c r="B679" s="88" t="s">
        <v>160</v>
      </c>
      <c r="C679" s="88"/>
      <c r="D679" s="30" t="s">
        <v>559</v>
      </c>
      <c r="E679" s="30"/>
      <c r="F679" s="30"/>
      <c r="G679" s="76"/>
      <c r="H679" s="81">
        <f>AVERAGE(G680:G685)</f>
        <v>0</v>
      </c>
    </row>
    <row r="680" spans="1:8" ht="54.75" customHeight="1" x14ac:dyDescent="0.2">
      <c r="A680" s="20"/>
      <c r="B680" s="88"/>
      <c r="C680" s="88"/>
      <c r="D680" s="25" t="s">
        <v>1163</v>
      </c>
      <c r="E680" s="25"/>
      <c r="F680" s="25"/>
      <c r="G680" s="65">
        <f t="shared" si="17"/>
        <v>0</v>
      </c>
    </row>
    <row r="681" spans="1:8" x14ac:dyDescent="0.2">
      <c r="A681" s="20"/>
      <c r="B681" s="88"/>
      <c r="C681" s="88"/>
      <c r="D681" s="28" t="s">
        <v>1165</v>
      </c>
      <c r="E681" s="25"/>
      <c r="F681" s="25"/>
      <c r="G681" s="65">
        <f t="shared" si="17"/>
        <v>0</v>
      </c>
    </row>
    <row r="682" spans="1:8" x14ac:dyDescent="0.2">
      <c r="A682" s="20"/>
      <c r="B682" s="88"/>
      <c r="C682" s="88"/>
      <c r="D682" s="28" t="s">
        <v>1164</v>
      </c>
      <c r="E682" s="25"/>
      <c r="F682" s="25"/>
      <c r="G682" s="65">
        <f t="shared" si="17"/>
        <v>0</v>
      </c>
    </row>
    <row r="683" spans="1:8" x14ac:dyDescent="0.2">
      <c r="A683" s="20"/>
      <c r="B683" s="88"/>
      <c r="C683" s="88"/>
      <c r="D683" s="28" t="s">
        <v>1166</v>
      </c>
      <c r="E683" s="25"/>
      <c r="F683" s="25"/>
      <c r="G683" s="65">
        <f t="shared" si="17"/>
        <v>0</v>
      </c>
    </row>
    <row r="684" spans="1:8" x14ac:dyDescent="0.2">
      <c r="A684" s="20"/>
      <c r="B684" s="88"/>
      <c r="C684" s="88"/>
      <c r="D684" s="28" t="s">
        <v>1167</v>
      </c>
      <c r="E684" s="25"/>
      <c r="F684" s="25"/>
      <c r="G684" s="65">
        <f t="shared" si="17"/>
        <v>0</v>
      </c>
    </row>
    <row r="685" spans="1:8" x14ac:dyDescent="0.2">
      <c r="A685" s="21"/>
      <c r="B685" s="88"/>
      <c r="C685" s="88"/>
      <c r="D685" s="28" t="s">
        <v>1168</v>
      </c>
      <c r="E685" s="25"/>
      <c r="F685" s="25"/>
      <c r="G685" s="65">
        <f t="shared" si="17"/>
        <v>0</v>
      </c>
    </row>
    <row r="686" spans="1:8" x14ac:dyDescent="0.2">
      <c r="A686" s="20"/>
      <c r="B686" s="88"/>
      <c r="C686" s="88"/>
      <c r="D686" s="31"/>
      <c r="E686" s="31"/>
      <c r="F686" s="31"/>
      <c r="G686" s="31"/>
      <c r="H686" s="84"/>
    </row>
    <row r="687" spans="1:8" ht="18" x14ac:dyDescent="0.25">
      <c r="A687" s="20"/>
      <c r="B687" s="88"/>
      <c r="C687" s="88"/>
      <c r="D687" s="33" t="s">
        <v>793</v>
      </c>
      <c r="E687" s="208"/>
      <c r="F687" s="208"/>
      <c r="G687" s="64"/>
    </row>
    <row r="688" spans="1:8" x14ac:dyDescent="0.2">
      <c r="A688" s="20"/>
      <c r="C688" s="88"/>
      <c r="D688" s="69" t="s">
        <v>560</v>
      </c>
      <c r="E688" s="30"/>
      <c r="F688" s="30"/>
      <c r="G688" s="76"/>
      <c r="H688" s="81">
        <f>AVERAGE(G690:G690)</f>
        <v>0</v>
      </c>
    </row>
    <row r="689" spans="1:8" x14ac:dyDescent="0.2">
      <c r="A689" s="20"/>
      <c r="B689" s="88" t="s">
        <v>780</v>
      </c>
      <c r="C689" s="88"/>
      <c r="D689" s="69" t="s">
        <v>561</v>
      </c>
      <c r="E689" s="30"/>
      <c r="F689" s="30"/>
      <c r="G689" s="76"/>
    </row>
    <row r="690" spans="1:8" x14ac:dyDescent="0.2">
      <c r="A690" s="20"/>
      <c r="B690" s="88"/>
      <c r="C690" s="88"/>
      <c r="D690" s="49" t="s">
        <v>1169</v>
      </c>
      <c r="E690" s="27"/>
      <c r="F690" s="25"/>
      <c r="G690" s="65">
        <f t="shared" si="17"/>
        <v>0</v>
      </c>
    </row>
    <row r="691" spans="1:8" x14ac:dyDescent="0.2">
      <c r="A691" s="20"/>
      <c r="B691" s="88" t="s">
        <v>387</v>
      </c>
      <c r="C691" s="88"/>
      <c r="D691" s="69" t="s">
        <v>562</v>
      </c>
      <c r="E691" s="30"/>
      <c r="F691" s="30"/>
      <c r="G691" s="76"/>
      <c r="H691" s="81">
        <f>AVERAGE(G692:G693)</f>
        <v>0</v>
      </c>
    </row>
    <row r="692" spans="1:8" ht="22.5" x14ac:dyDescent="0.2">
      <c r="A692" s="20"/>
      <c r="B692" s="88"/>
      <c r="C692" s="88"/>
      <c r="D692" s="49" t="s">
        <v>1218</v>
      </c>
      <c r="E692" s="25"/>
      <c r="F692" s="25"/>
      <c r="G692" s="65">
        <f t="shared" si="17"/>
        <v>0</v>
      </c>
    </row>
    <row r="693" spans="1:8" ht="22.5" x14ac:dyDescent="0.2">
      <c r="A693" s="20"/>
      <c r="B693" s="88"/>
      <c r="C693" s="88"/>
      <c r="D693" s="49" t="s">
        <v>1170</v>
      </c>
      <c r="E693" s="25"/>
      <c r="F693" s="25"/>
      <c r="G693" s="65">
        <f t="shared" ref="G693:G719" si="18">IF(F693="Controlado",1,IF(F693="Intermedio",0.5,0))</f>
        <v>0</v>
      </c>
    </row>
    <row r="694" spans="1:8" ht="29.25" customHeight="1" x14ac:dyDescent="0.2">
      <c r="A694" s="21"/>
      <c r="B694" s="88" t="s">
        <v>147</v>
      </c>
      <c r="C694" s="88"/>
      <c r="D694" s="69" t="s">
        <v>1171</v>
      </c>
      <c r="E694" s="30"/>
      <c r="F694" s="30"/>
      <c r="G694" s="76"/>
      <c r="H694" s="81">
        <f>AVERAGE(G695:G697)</f>
        <v>0</v>
      </c>
    </row>
    <row r="695" spans="1:8" ht="22.5" customHeight="1" x14ac:dyDescent="0.2">
      <c r="A695" s="19"/>
      <c r="B695" s="89"/>
      <c r="C695" s="91"/>
      <c r="D695" s="25" t="s">
        <v>563</v>
      </c>
      <c r="E695" s="25"/>
      <c r="F695" s="25"/>
      <c r="G695" s="65">
        <f t="shared" si="18"/>
        <v>0</v>
      </c>
    </row>
    <row r="696" spans="1:8" ht="30" customHeight="1" x14ac:dyDescent="0.2">
      <c r="A696" s="32"/>
      <c r="B696" s="88"/>
      <c r="C696" s="88"/>
      <c r="D696" s="25" t="s">
        <v>1172</v>
      </c>
      <c r="E696" s="25"/>
      <c r="F696" s="25"/>
      <c r="G696" s="65">
        <f t="shared" si="18"/>
        <v>0</v>
      </c>
    </row>
    <row r="697" spans="1:8" ht="30" customHeight="1" x14ac:dyDescent="0.2">
      <c r="A697" s="32"/>
      <c r="B697" s="88"/>
      <c r="C697" s="88"/>
      <c r="D697" s="25" t="s">
        <v>1173</v>
      </c>
      <c r="E697" s="25"/>
      <c r="F697" s="25"/>
      <c r="G697" s="65">
        <f t="shared" si="18"/>
        <v>0</v>
      </c>
    </row>
    <row r="698" spans="1:8" x14ac:dyDescent="0.2">
      <c r="A698" s="32"/>
      <c r="B698" s="88"/>
      <c r="C698" s="88"/>
      <c r="D698" s="69" t="s">
        <v>564</v>
      </c>
      <c r="E698" s="30"/>
      <c r="F698" s="30"/>
      <c r="G698" s="76"/>
    </row>
    <row r="699" spans="1:8" x14ac:dyDescent="0.2">
      <c r="A699" s="32"/>
      <c r="B699" s="88" t="s">
        <v>781</v>
      </c>
      <c r="C699" s="88"/>
      <c r="D699" s="69" t="s">
        <v>565</v>
      </c>
      <c r="E699" s="30"/>
      <c r="F699" s="30"/>
      <c r="G699" s="76"/>
      <c r="H699" s="81">
        <f>AVERAGE(G700:G700)</f>
        <v>0</v>
      </c>
    </row>
    <row r="700" spans="1:8" ht="22.5" x14ac:dyDescent="0.2">
      <c r="A700" s="32"/>
      <c r="B700" s="88"/>
      <c r="C700" s="88"/>
      <c r="D700" s="49" t="s">
        <v>566</v>
      </c>
      <c r="E700" s="25"/>
      <c r="F700" s="25"/>
      <c r="G700" s="65">
        <f t="shared" si="18"/>
        <v>0</v>
      </c>
    </row>
    <row r="701" spans="1:8" x14ac:dyDescent="0.2">
      <c r="A701" s="32"/>
      <c r="B701" s="88"/>
      <c r="C701" s="88"/>
      <c r="D701" s="31"/>
      <c r="E701" s="31"/>
      <c r="F701" s="31"/>
      <c r="G701" s="31"/>
    </row>
    <row r="702" spans="1:8" ht="18" x14ac:dyDescent="0.25">
      <c r="A702" s="32"/>
      <c r="B702" s="88"/>
      <c r="C702" s="88"/>
      <c r="D702" s="36" t="s">
        <v>787</v>
      </c>
      <c r="E702" s="36"/>
      <c r="F702" s="36"/>
      <c r="G702" s="36"/>
    </row>
    <row r="703" spans="1:8" x14ac:dyDescent="0.2">
      <c r="A703" s="32"/>
      <c r="B703" s="88"/>
      <c r="C703" s="88"/>
      <c r="D703" s="67" t="s">
        <v>567</v>
      </c>
      <c r="E703" s="30"/>
      <c r="F703" s="30"/>
      <c r="G703" s="76"/>
    </row>
    <row r="704" spans="1:8" ht="22.5" x14ac:dyDescent="0.2">
      <c r="A704" s="32"/>
      <c r="B704" s="88" t="s">
        <v>300</v>
      </c>
      <c r="C704" s="88"/>
      <c r="D704" s="69" t="s">
        <v>568</v>
      </c>
      <c r="E704" s="30"/>
      <c r="F704" s="30"/>
      <c r="G704" s="76"/>
      <c r="H704" s="81">
        <f>AVERAGE(G705:G706)</f>
        <v>0</v>
      </c>
    </row>
    <row r="705" spans="1:8" ht="30" customHeight="1" x14ac:dyDescent="0.2">
      <c r="A705" s="32"/>
      <c r="B705" s="88"/>
      <c r="C705" s="88"/>
      <c r="D705" s="49" t="s">
        <v>1174</v>
      </c>
      <c r="E705" s="25"/>
      <c r="F705" s="25"/>
      <c r="G705" s="65">
        <f t="shared" si="18"/>
        <v>0</v>
      </c>
    </row>
    <row r="706" spans="1:8" ht="22.5" customHeight="1" x14ac:dyDescent="0.2">
      <c r="A706" s="32"/>
      <c r="B706" s="88"/>
      <c r="C706" s="88"/>
      <c r="D706" s="49" t="s">
        <v>1219</v>
      </c>
      <c r="E706" s="25"/>
      <c r="F706" s="25"/>
      <c r="G706" s="65">
        <f t="shared" si="18"/>
        <v>0</v>
      </c>
    </row>
    <row r="707" spans="1:8" x14ac:dyDescent="0.2">
      <c r="A707" s="32"/>
      <c r="B707" s="88" t="s">
        <v>782</v>
      </c>
      <c r="C707" s="88"/>
      <c r="D707" s="69" t="s">
        <v>569</v>
      </c>
      <c r="E707" s="30"/>
      <c r="F707" s="30"/>
      <c r="G707" s="76"/>
      <c r="H707" s="81">
        <f>AVERAGE(G708:G709)</f>
        <v>0</v>
      </c>
    </row>
    <row r="708" spans="1:8" ht="32.25" customHeight="1" x14ac:dyDescent="0.2">
      <c r="A708" s="32"/>
      <c r="B708" s="88"/>
      <c r="C708" s="88"/>
      <c r="D708" s="49" t="s">
        <v>570</v>
      </c>
      <c r="E708" s="25"/>
      <c r="F708" s="25"/>
      <c r="G708" s="65">
        <f t="shared" si="18"/>
        <v>0</v>
      </c>
    </row>
    <row r="709" spans="1:8" ht="20.25" customHeight="1" x14ac:dyDescent="0.2">
      <c r="A709" s="32"/>
      <c r="B709" s="88"/>
      <c r="C709" s="88"/>
      <c r="D709" s="49" t="s">
        <v>1175</v>
      </c>
      <c r="E709" s="25"/>
      <c r="F709" s="25"/>
      <c r="G709" s="65">
        <f t="shared" si="18"/>
        <v>0</v>
      </c>
    </row>
    <row r="710" spans="1:8" x14ac:dyDescent="0.2">
      <c r="A710" s="32"/>
      <c r="B710" s="88" t="s">
        <v>783</v>
      </c>
      <c r="C710" s="88"/>
      <c r="D710" s="69" t="s">
        <v>571</v>
      </c>
      <c r="E710" s="30"/>
      <c r="F710" s="30"/>
      <c r="G710" s="76"/>
      <c r="H710" s="81">
        <f>AVERAGE(G711:G713)</f>
        <v>0</v>
      </c>
    </row>
    <row r="711" spans="1:8" ht="32.25" customHeight="1" x14ac:dyDescent="0.2">
      <c r="A711" s="32"/>
      <c r="B711" s="88"/>
      <c r="C711" s="88"/>
      <c r="D711" s="49" t="s">
        <v>572</v>
      </c>
      <c r="E711" s="25"/>
      <c r="F711" s="25"/>
      <c r="G711" s="65">
        <f t="shared" si="18"/>
        <v>0</v>
      </c>
    </row>
    <row r="712" spans="1:8" ht="21.75" customHeight="1" x14ac:dyDescent="0.2">
      <c r="A712" s="20"/>
      <c r="B712" s="88"/>
      <c r="C712" s="88"/>
      <c r="D712" s="49" t="s">
        <v>1176</v>
      </c>
      <c r="E712" s="25"/>
      <c r="F712" s="25"/>
      <c r="G712" s="65">
        <f t="shared" si="18"/>
        <v>0</v>
      </c>
    </row>
    <row r="713" spans="1:8" ht="21.75" customHeight="1" x14ac:dyDescent="0.2">
      <c r="A713" s="20"/>
      <c r="B713" s="88"/>
      <c r="C713" s="88"/>
      <c r="D713" s="49" t="s">
        <v>1177</v>
      </c>
      <c r="E713" s="25"/>
      <c r="F713" s="25"/>
      <c r="G713" s="65">
        <f t="shared" si="18"/>
        <v>0</v>
      </c>
    </row>
    <row r="714" spans="1:8" x14ac:dyDescent="0.2">
      <c r="A714" s="20"/>
      <c r="B714" s="88" t="s">
        <v>397</v>
      </c>
      <c r="C714" s="88"/>
      <c r="D714" s="69" t="s">
        <v>573</v>
      </c>
      <c r="E714" s="30"/>
      <c r="F714" s="30"/>
      <c r="G714" s="76"/>
      <c r="H714" s="81">
        <f>AVERAGE(G715:G715)</f>
        <v>0</v>
      </c>
    </row>
    <row r="715" spans="1:8" ht="22.5" x14ac:dyDescent="0.2">
      <c r="A715" s="20"/>
      <c r="B715" s="88"/>
      <c r="C715" s="88"/>
      <c r="D715" s="49" t="s">
        <v>574</v>
      </c>
      <c r="E715" s="25"/>
      <c r="F715" s="25"/>
      <c r="G715" s="65">
        <f t="shared" si="18"/>
        <v>0</v>
      </c>
    </row>
    <row r="716" spans="1:8" x14ac:dyDescent="0.2">
      <c r="A716" s="20"/>
      <c r="B716" s="88" t="s">
        <v>784</v>
      </c>
      <c r="C716" s="88"/>
      <c r="D716" s="69" t="s">
        <v>575</v>
      </c>
      <c r="E716" s="30"/>
      <c r="F716" s="30"/>
      <c r="G716" s="76"/>
      <c r="H716" s="81">
        <f>AVERAGE(G717:G719)</f>
        <v>0</v>
      </c>
    </row>
    <row r="717" spans="1:8" ht="39.75" customHeight="1" x14ac:dyDescent="0.2">
      <c r="A717" s="20"/>
      <c r="B717" s="88"/>
      <c r="C717" s="88"/>
      <c r="D717" s="25" t="s">
        <v>1178</v>
      </c>
      <c r="E717" s="25"/>
      <c r="F717" s="25"/>
      <c r="G717" s="65">
        <f t="shared" si="18"/>
        <v>0</v>
      </c>
    </row>
    <row r="718" spans="1:8" ht="22.5" x14ac:dyDescent="0.2">
      <c r="A718" s="20"/>
      <c r="B718" s="88"/>
      <c r="C718" s="88"/>
      <c r="D718" s="28" t="s">
        <v>1179</v>
      </c>
      <c r="E718" s="25"/>
      <c r="F718" s="25"/>
      <c r="G718" s="65">
        <f t="shared" si="18"/>
        <v>0</v>
      </c>
    </row>
    <row r="719" spans="1:8" x14ac:dyDescent="0.2">
      <c r="A719" s="20"/>
      <c r="B719" s="88"/>
      <c r="C719" s="88"/>
      <c r="D719" s="28" t="s">
        <v>1180</v>
      </c>
      <c r="E719" s="25"/>
      <c r="F719" s="25"/>
      <c r="G719" s="65">
        <f t="shared" si="18"/>
        <v>0</v>
      </c>
    </row>
    <row r="720" spans="1:8" x14ac:dyDescent="0.2">
      <c r="A720" s="20"/>
      <c r="B720" s="88"/>
      <c r="C720" s="88"/>
      <c r="D720" s="69" t="s">
        <v>576</v>
      </c>
      <c r="E720" s="30"/>
      <c r="F720" s="30"/>
      <c r="G720" s="76"/>
    </row>
    <row r="721" spans="1:8" x14ac:dyDescent="0.2">
      <c r="A721" s="20"/>
      <c r="B721" s="88" t="s">
        <v>785</v>
      </c>
      <c r="C721" s="88"/>
      <c r="D721" s="69" t="s">
        <v>577</v>
      </c>
      <c r="E721" s="30"/>
      <c r="F721" s="30"/>
      <c r="G721" s="76"/>
      <c r="H721" s="81">
        <f>AVERAGE(G722:G726)</f>
        <v>0</v>
      </c>
    </row>
    <row r="722" spans="1:8" ht="45" x14ac:dyDescent="0.2">
      <c r="A722" s="20"/>
      <c r="B722" s="88"/>
      <c r="C722" s="88"/>
      <c r="D722" s="49" t="s">
        <v>1181</v>
      </c>
      <c r="E722" s="27"/>
      <c r="F722" s="25"/>
      <c r="G722" s="65">
        <f t="shared" ref="G722:G729" si="19">IF(F722="Controlado",1,IF(F722="Intermedio",0.5,0))</f>
        <v>0</v>
      </c>
    </row>
    <row r="723" spans="1:8" x14ac:dyDescent="0.2">
      <c r="A723" s="20"/>
      <c r="B723" s="88"/>
      <c r="C723" s="88"/>
      <c r="D723" s="94" t="s">
        <v>1182</v>
      </c>
      <c r="E723" s="25"/>
      <c r="F723" s="25"/>
      <c r="G723" s="65">
        <f t="shared" si="19"/>
        <v>0</v>
      </c>
    </row>
    <row r="724" spans="1:8" x14ac:dyDescent="0.2">
      <c r="A724" s="20"/>
      <c r="B724" s="88"/>
      <c r="C724" s="88"/>
      <c r="D724" s="94" t="s">
        <v>1183</v>
      </c>
      <c r="E724" s="25"/>
      <c r="F724" s="25"/>
      <c r="G724" s="65">
        <f t="shared" si="19"/>
        <v>0</v>
      </c>
    </row>
    <row r="725" spans="1:8" x14ac:dyDescent="0.2">
      <c r="A725" s="20"/>
      <c r="B725" s="88"/>
      <c r="C725" s="88"/>
      <c r="D725" s="94" t="s">
        <v>1184</v>
      </c>
      <c r="E725" s="25"/>
      <c r="F725" s="25"/>
      <c r="G725" s="65">
        <f t="shared" si="19"/>
        <v>0</v>
      </c>
    </row>
    <row r="726" spans="1:8" ht="22.5" x14ac:dyDescent="0.2">
      <c r="A726" s="19"/>
      <c r="B726" s="89"/>
      <c r="C726" s="91"/>
      <c r="D726" s="94" t="s">
        <v>1185</v>
      </c>
      <c r="E726" s="25"/>
      <c r="F726" s="25"/>
      <c r="G726" s="65">
        <f t="shared" si="19"/>
        <v>0</v>
      </c>
    </row>
    <row r="727" spans="1:8" x14ac:dyDescent="0.2">
      <c r="A727" s="20"/>
      <c r="B727" s="88" t="s">
        <v>786</v>
      </c>
      <c r="C727" s="88"/>
      <c r="D727" s="69" t="s">
        <v>578</v>
      </c>
      <c r="E727" s="30"/>
      <c r="F727" s="30"/>
      <c r="G727" s="76"/>
      <c r="H727" s="81">
        <f>AVERAGE(G728:G729)</f>
        <v>0</v>
      </c>
    </row>
    <row r="728" spans="1:8" ht="22.5" x14ac:dyDescent="0.2">
      <c r="A728" s="20"/>
      <c r="B728" s="88"/>
      <c r="C728" s="88"/>
      <c r="D728" s="25" t="s">
        <v>579</v>
      </c>
      <c r="E728" s="25"/>
      <c r="F728" s="25"/>
      <c r="G728" s="65">
        <f t="shared" si="19"/>
        <v>0</v>
      </c>
    </row>
    <row r="729" spans="1:8" ht="22.5" x14ac:dyDescent="0.2">
      <c r="A729" s="20"/>
      <c r="B729" s="88"/>
      <c r="C729" s="88"/>
      <c r="D729" s="25" t="s">
        <v>1186</v>
      </c>
      <c r="E729" s="25"/>
      <c r="F729" s="25"/>
      <c r="G729" s="65">
        <f t="shared" si="19"/>
        <v>0</v>
      </c>
    </row>
    <row r="730" spans="1:8" x14ac:dyDescent="0.2">
      <c r="A730" s="20"/>
      <c r="B730" s="88"/>
      <c r="C730" s="88"/>
      <c r="E730" s="31"/>
      <c r="F730" s="31"/>
      <c r="G730" s="31"/>
    </row>
    <row r="731" spans="1:8" x14ac:dyDescent="0.2">
      <c r="A731" s="21"/>
      <c r="B731" s="88"/>
      <c r="C731" s="88"/>
      <c r="E731" s="31"/>
      <c r="F731" s="31"/>
      <c r="G731" s="31"/>
    </row>
    <row r="732" spans="1:8" x14ac:dyDescent="0.2">
      <c r="A732" s="22"/>
      <c r="B732" s="92"/>
      <c r="C732" s="92"/>
      <c r="D732" s="22"/>
      <c r="E732" s="31"/>
      <c r="F732" s="31"/>
      <c r="G732" s="31"/>
    </row>
    <row r="733" spans="1:8" x14ac:dyDescent="0.2">
      <c r="E733" s="31"/>
      <c r="F733" s="31"/>
      <c r="G733" s="31"/>
    </row>
  </sheetData>
  <autoFilter ref="B3:G729"/>
  <mergeCells count="11">
    <mergeCell ref="E114:F114"/>
    <mergeCell ref="E168:F168"/>
    <mergeCell ref="E259:F259"/>
    <mergeCell ref="E280:F280"/>
    <mergeCell ref="E72:F72"/>
    <mergeCell ref="E687:F687"/>
    <mergeCell ref="E370:F370"/>
    <mergeCell ref="E493:F493"/>
    <mergeCell ref="E546:F546"/>
    <mergeCell ref="E621:F621"/>
    <mergeCell ref="E654:F654"/>
  </mergeCells>
  <dataValidations count="1">
    <dataValidation type="list" allowBlank="1" showInputMessage="1" showErrorMessage="1" sqref="F702:F1048576 F114:F166 F168:F188 F190:F257 F493:F544 F41:F112 F370:F396 F398:F409 F411:F431 F433:F440 F442:F491 F546:F619 F621:F652 F654:F685 F687:F700 F6:F7 F9:F11 F13:F37 F39 F280:F282 F284:F368 F259:F278">
      <formula1>"No Controlado, Intermedio, Controlado"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57"/>
  <sheetViews>
    <sheetView showGridLines="0" topLeftCell="B1" zoomScale="115" zoomScaleNormal="115" workbookViewId="0">
      <selection activeCell="E53" sqref="E53:F57"/>
    </sheetView>
  </sheetViews>
  <sheetFormatPr defaultRowHeight="15" x14ac:dyDescent="0.25"/>
  <cols>
    <col min="2" max="2" width="3.5703125" customWidth="1"/>
    <col min="3" max="3" width="10.140625" style="85" customWidth="1"/>
    <col min="4" max="4" width="59.28515625" customWidth="1"/>
    <col min="5" max="5" width="26.42578125" customWidth="1"/>
    <col min="6" max="6" width="11.42578125" customWidth="1"/>
    <col min="7" max="7" width="11.7109375" customWidth="1"/>
    <col min="8" max="8" width="9.140625" style="46"/>
  </cols>
  <sheetData>
    <row r="1" spans="3:8" ht="30" x14ac:dyDescent="0.25">
      <c r="C1" s="66" t="s">
        <v>1213</v>
      </c>
      <c r="D1" s="66" t="s">
        <v>407</v>
      </c>
      <c r="E1" s="66" t="s">
        <v>810</v>
      </c>
      <c r="F1" s="66" t="s">
        <v>581</v>
      </c>
      <c r="G1" s="66" t="s">
        <v>734</v>
      </c>
    </row>
    <row r="2" spans="3:8" x14ac:dyDescent="0.25">
      <c r="C2" s="85" t="s">
        <v>140</v>
      </c>
      <c r="D2" s="86" t="s">
        <v>1201</v>
      </c>
      <c r="E2" s="86"/>
      <c r="F2" s="86"/>
      <c r="G2" s="86"/>
      <c r="H2" s="46">
        <f>AVERAGE(G3)</f>
        <v>0</v>
      </c>
    </row>
    <row r="3" spans="3:8" ht="33.75" x14ac:dyDescent="0.25">
      <c r="D3" s="25" t="s">
        <v>794</v>
      </c>
      <c r="E3" s="25"/>
      <c r="F3" s="25"/>
      <c r="G3" s="25">
        <f>IF(F3="Controlado",1,IF(F3="Intermedio",0.5,0))</f>
        <v>0</v>
      </c>
    </row>
    <row r="4" spans="3:8" x14ac:dyDescent="0.25">
      <c r="D4" s="85"/>
      <c r="E4" s="85"/>
      <c r="F4" s="85"/>
      <c r="G4" s="85"/>
    </row>
    <row r="5" spans="3:8" x14ac:dyDescent="0.25">
      <c r="C5" s="85" t="s">
        <v>142</v>
      </c>
      <c r="D5" s="30" t="s">
        <v>142</v>
      </c>
      <c r="E5" s="30"/>
      <c r="F5" s="30"/>
      <c r="G5" s="30"/>
      <c r="H5" s="46">
        <f>AVERAGE(H6,H20)</f>
        <v>0</v>
      </c>
    </row>
    <row r="6" spans="3:8" x14ac:dyDescent="0.25">
      <c r="C6" s="85" t="s">
        <v>144</v>
      </c>
      <c r="D6" s="30" t="s">
        <v>1192</v>
      </c>
      <c r="E6" s="30"/>
      <c r="F6" s="30"/>
      <c r="G6" s="30"/>
      <c r="H6" s="46">
        <f>AVERAGE(G7:G19)</f>
        <v>0</v>
      </c>
    </row>
    <row r="7" spans="3:8" ht="22.5" x14ac:dyDescent="0.25">
      <c r="D7" s="25" t="s">
        <v>795</v>
      </c>
      <c r="E7" s="25"/>
      <c r="F7" s="25"/>
      <c r="G7" s="25">
        <f>IF(F7="Controlado",1,IF(F7="Intermedio",0.5,0))</f>
        <v>0</v>
      </c>
    </row>
    <row r="8" spans="3:8" x14ac:dyDescent="0.25">
      <c r="D8" s="25" t="s">
        <v>1305</v>
      </c>
      <c r="E8" s="30"/>
      <c r="F8" s="30"/>
      <c r="G8" s="30"/>
    </row>
    <row r="9" spans="3:8" x14ac:dyDescent="0.25">
      <c r="D9" s="28" t="s">
        <v>796</v>
      </c>
      <c r="E9" s="25"/>
      <c r="F9" s="25"/>
      <c r="G9" s="25">
        <f t="shared" ref="G9:G19" si="0">IF(F9="Controlado",1,IF(F9="Intermedio",0.5,0))</f>
        <v>0</v>
      </c>
    </row>
    <row r="10" spans="3:8" x14ac:dyDescent="0.25">
      <c r="D10" s="28" t="s">
        <v>797</v>
      </c>
      <c r="E10" s="25"/>
      <c r="F10" s="25"/>
      <c r="G10" s="25">
        <f t="shared" si="0"/>
        <v>0</v>
      </c>
    </row>
    <row r="11" spans="3:8" ht="22.5" x14ac:dyDescent="0.25">
      <c r="D11" s="25" t="s">
        <v>798</v>
      </c>
      <c r="E11" s="25"/>
      <c r="F11" s="25"/>
      <c r="G11" s="25">
        <f t="shared" si="0"/>
        <v>0</v>
      </c>
    </row>
    <row r="12" spans="3:8" ht="33.75" x14ac:dyDescent="0.25">
      <c r="D12" s="25" t="s">
        <v>1193</v>
      </c>
      <c r="E12" s="30"/>
      <c r="F12" s="30"/>
      <c r="G12" s="30"/>
    </row>
    <row r="13" spans="3:8" x14ac:dyDescent="0.25">
      <c r="D13" s="28" t="s">
        <v>1194</v>
      </c>
      <c r="E13" s="25"/>
      <c r="F13" s="25"/>
      <c r="G13" s="25">
        <f t="shared" si="0"/>
        <v>0</v>
      </c>
    </row>
    <row r="14" spans="3:8" x14ac:dyDescent="0.25">
      <c r="D14" s="28" t="s">
        <v>1195</v>
      </c>
      <c r="E14" s="25"/>
      <c r="F14" s="25"/>
      <c r="G14" s="25">
        <f t="shared" si="0"/>
        <v>0</v>
      </c>
    </row>
    <row r="15" spans="3:8" ht="22.5" x14ac:dyDescent="0.25">
      <c r="D15" s="28" t="s">
        <v>1196</v>
      </c>
      <c r="E15" s="25"/>
      <c r="F15" s="25"/>
      <c r="G15" s="25">
        <f t="shared" si="0"/>
        <v>0</v>
      </c>
    </row>
    <row r="16" spans="3:8" x14ac:dyDescent="0.25">
      <c r="D16" s="28" t="s">
        <v>1197</v>
      </c>
      <c r="E16" s="25"/>
      <c r="F16" s="25"/>
      <c r="G16" s="25">
        <f t="shared" si="0"/>
        <v>0</v>
      </c>
    </row>
    <row r="17" spans="3:8" x14ac:dyDescent="0.25">
      <c r="D17" s="28" t="s">
        <v>1198</v>
      </c>
      <c r="E17" s="25"/>
      <c r="F17" s="25"/>
      <c r="G17" s="25">
        <f t="shared" si="0"/>
        <v>0</v>
      </c>
    </row>
    <row r="18" spans="3:8" x14ac:dyDescent="0.25">
      <c r="D18" s="28" t="s">
        <v>1199</v>
      </c>
      <c r="E18" s="25"/>
      <c r="F18" s="25"/>
      <c r="G18" s="25">
        <f t="shared" si="0"/>
        <v>0</v>
      </c>
    </row>
    <row r="19" spans="3:8" x14ac:dyDescent="0.25">
      <c r="D19" s="28" t="s">
        <v>1200</v>
      </c>
      <c r="E19" s="25"/>
      <c r="F19" s="25"/>
      <c r="G19" s="25">
        <f t="shared" si="0"/>
        <v>0</v>
      </c>
    </row>
    <row r="20" spans="3:8" x14ac:dyDescent="0.25">
      <c r="C20" s="85" t="s">
        <v>146</v>
      </c>
      <c r="D20" s="30" t="s">
        <v>146</v>
      </c>
      <c r="E20" s="30"/>
      <c r="F20" s="30"/>
      <c r="G20" s="30"/>
      <c r="H20" s="46">
        <f>AVERAGE(G21:G25)</f>
        <v>0</v>
      </c>
    </row>
    <row r="21" spans="3:8" ht="54" customHeight="1" x14ac:dyDescent="0.25">
      <c r="D21" s="25" t="s">
        <v>1187</v>
      </c>
      <c r="E21" s="25"/>
      <c r="F21" s="25"/>
      <c r="G21" s="25">
        <f>IF(F21="Controlado",1,IF(F21="Intermedio",0.5,0))</f>
        <v>0</v>
      </c>
    </row>
    <row r="22" spans="3:8" x14ac:dyDescent="0.25">
      <c r="D22" s="28" t="s">
        <v>1188</v>
      </c>
      <c r="E22" s="25"/>
      <c r="F22" s="25"/>
      <c r="G22" s="25">
        <f t="shared" ref="G22:G25" si="1">IF(F22="Controlado",1,IF(F22="Intermedio",0.5,0))</f>
        <v>0</v>
      </c>
    </row>
    <row r="23" spans="3:8" ht="22.5" x14ac:dyDescent="0.25">
      <c r="D23" s="28" t="s">
        <v>1189</v>
      </c>
      <c r="E23" s="25"/>
      <c r="F23" s="25"/>
      <c r="G23" s="25">
        <f t="shared" si="1"/>
        <v>0</v>
      </c>
    </row>
    <row r="24" spans="3:8" x14ac:dyDescent="0.25">
      <c r="D24" s="28" t="s">
        <v>1190</v>
      </c>
      <c r="E24" s="25"/>
      <c r="F24" s="25"/>
      <c r="G24" s="25">
        <f t="shared" si="1"/>
        <v>0</v>
      </c>
    </row>
    <row r="25" spans="3:8" x14ac:dyDescent="0.25">
      <c r="D25" s="28" t="s">
        <v>1191</v>
      </c>
      <c r="E25" s="25"/>
      <c r="F25" s="25"/>
      <c r="G25" s="25">
        <f t="shared" si="1"/>
        <v>0</v>
      </c>
    </row>
    <row r="26" spans="3:8" x14ac:dyDescent="0.25">
      <c r="D26" s="31"/>
    </row>
    <row r="27" spans="3:8" x14ac:dyDescent="0.25">
      <c r="C27" s="85" t="s">
        <v>159</v>
      </c>
      <c r="D27" s="30" t="s">
        <v>159</v>
      </c>
      <c r="E27" s="30"/>
      <c r="F27" s="30"/>
      <c r="G27" s="30"/>
      <c r="H27" s="46">
        <f>AVERAGE(G28:G33)</f>
        <v>0</v>
      </c>
    </row>
    <row r="28" spans="3:8" ht="33.75" x14ac:dyDescent="0.25">
      <c r="D28" s="25" t="s">
        <v>799</v>
      </c>
      <c r="E28" s="25"/>
      <c r="F28" s="25"/>
      <c r="G28" s="25">
        <f>IF(F28="Controlado",1,IF(F28="Intermedio",0.5,0))</f>
        <v>0</v>
      </c>
    </row>
    <row r="29" spans="3:8" x14ac:dyDescent="0.25">
      <c r="D29" s="28" t="s">
        <v>800</v>
      </c>
      <c r="E29" s="25"/>
      <c r="F29" s="25"/>
      <c r="G29" s="25">
        <f t="shared" ref="G29:G33" si="2">IF(F29="Controlado",1,IF(F29="Intermedio",0.5,0))</f>
        <v>0</v>
      </c>
    </row>
    <row r="30" spans="3:8" x14ac:dyDescent="0.25">
      <c r="D30" s="28" t="s">
        <v>801</v>
      </c>
      <c r="E30" s="25"/>
      <c r="F30" s="25"/>
      <c r="G30" s="25">
        <f t="shared" si="2"/>
        <v>0</v>
      </c>
    </row>
    <row r="31" spans="3:8" x14ac:dyDescent="0.25">
      <c r="D31" s="28" t="s">
        <v>802</v>
      </c>
      <c r="E31" s="25"/>
      <c r="F31" s="25"/>
      <c r="G31" s="25">
        <f t="shared" si="2"/>
        <v>0</v>
      </c>
    </row>
    <row r="32" spans="3:8" x14ac:dyDescent="0.25">
      <c r="D32" s="28" t="s">
        <v>803</v>
      </c>
      <c r="E32" s="25"/>
      <c r="F32" s="25"/>
      <c r="G32" s="25">
        <f t="shared" si="2"/>
        <v>0</v>
      </c>
    </row>
    <row r="33" spans="3:9" x14ac:dyDescent="0.25">
      <c r="D33" s="28" t="s">
        <v>804</v>
      </c>
      <c r="E33" s="25"/>
      <c r="F33" s="25"/>
      <c r="G33" s="25">
        <f t="shared" si="2"/>
        <v>0</v>
      </c>
    </row>
    <row r="34" spans="3:9" x14ac:dyDescent="0.25">
      <c r="D34" s="85"/>
      <c r="E34" s="85"/>
      <c r="F34" s="85"/>
      <c r="G34" s="85"/>
      <c r="I34" s="85"/>
    </row>
    <row r="35" spans="3:9" x14ac:dyDescent="0.25">
      <c r="C35" s="85" t="s">
        <v>164</v>
      </c>
      <c r="D35" s="30" t="s">
        <v>164</v>
      </c>
      <c r="E35" s="30"/>
      <c r="F35" s="30"/>
      <c r="G35" s="30"/>
      <c r="H35" s="46">
        <f>AVERAGE(G36:G37)</f>
        <v>0</v>
      </c>
    </row>
    <row r="36" spans="3:9" ht="22.5" x14ac:dyDescent="0.25">
      <c r="D36" s="25" t="s">
        <v>805</v>
      </c>
      <c r="E36" s="25"/>
      <c r="F36" s="25"/>
      <c r="G36" s="25">
        <f>IF(F36="Controlado",1,IF(F36="Intermedio",0.5,0))</f>
        <v>0</v>
      </c>
    </row>
    <row r="37" spans="3:9" ht="22.5" x14ac:dyDescent="0.25">
      <c r="D37" s="25" t="s">
        <v>806</v>
      </c>
      <c r="E37" s="25"/>
      <c r="F37" s="25"/>
      <c r="G37" s="25">
        <f>IF(F37="Controlado",1,IF(F37="Intermedio",0.5,0))</f>
        <v>0</v>
      </c>
    </row>
    <row r="38" spans="3:9" x14ac:dyDescent="0.25">
      <c r="D38" s="31"/>
    </row>
    <row r="39" spans="3:9" x14ac:dyDescent="0.25">
      <c r="C39" s="85" t="s">
        <v>165</v>
      </c>
      <c r="D39" s="30" t="s">
        <v>165</v>
      </c>
      <c r="E39" s="30"/>
      <c r="F39" s="30"/>
      <c r="G39" s="30"/>
      <c r="H39" s="46">
        <f>AVERAGE(G40)</f>
        <v>0</v>
      </c>
    </row>
    <row r="40" spans="3:9" ht="33.75" x14ac:dyDescent="0.25">
      <c r="D40" s="25" t="s">
        <v>1217</v>
      </c>
      <c r="E40" s="25"/>
      <c r="F40" s="25"/>
      <c r="G40" s="25">
        <f>IF(F40="Controlado",1,IF(F40="Intermedio",0.5,0))</f>
        <v>0</v>
      </c>
    </row>
    <row r="41" spans="3:9" x14ac:dyDescent="0.25">
      <c r="C41" s="85" t="s">
        <v>166</v>
      </c>
      <c r="D41" s="30" t="s">
        <v>166</v>
      </c>
      <c r="E41" s="30"/>
      <c r="F41" s="30"/>
      <c r="G41" s="30"/>
      <c r="H41" s="46">
        <f>AVERAGE(G43:G49)</f>
        <v>0</v>
      </c>
    </row>
    <row r="42" spans="3:9" x14ac:dyDescent="0.25">
      <c r="D42" s="25" t="s">
        <v>1202</v>
      </c>
      <c r="E42" s="30"/>
      <c r="F42" s="30"/>
      <c r="G42" s="30"/>
    </row>
    <row r="43" spans="3:9" x14ac:dyDescent="0.25">
      <c r="D43" s="28" t="s">
        <v>1203</v>
      </c>
      <c r="E43" s="25"/>
      <c r="F43" s="25"/>
      <c r="G43" s="25">
        <f>IF(F43="Controlado",1,IF(F43="Intermedio",0.5,0))</f>
        <v>0</v>
      </c>
    </row>
    <row r="44" spans="3:9" ht="22.5" x14ac:dyDescent="0.25">
      <c r="D44" s="28" t="s">
        <v>1204</v>
      </c>
      <c r="E44" s="25"/>
      <c r="F44" s="25"/>
      <c r="G44" s="25">
        <f t="shared" ref="G44:G49" si="3">IF(F44="Controlado",1,IF(F44="Intermedio",0.5,0))</f>
        <v>0</v>
      </c>
    </row>
    <row r="45" spans="3:9" x14ac:dyDescent="0.25">
      <c r="D45" s="28" t="s">
        <v>1205</v>
      </c>
      <c r="E45" s="25"/>
      <c r="F45" s="25"/>
      <c r="G45" s="25">
        <f t="shared" si="3"/>
        <v>0</v>
      </c>
    </row>
    <row r="46" spans="3:9" x14ac:dyDescent="0.25">
      <c r="D46" s="28" t="s">
        <v>1206</v>
      </c>
      <c r="E46" s="25"/>
      <c r="F46" s="25"/>
      <c r="G46" s="25">
        <f t="shared" si="3"/>
        <v>0</v>
      </c>
    </row>
    <row r="47" spans="3:9" ht="22.5" x14ac:dyDescent="0.25">
      <c r="D47" s="28" t="s">
        <v>1207</v>
      </c>
      <c r="E47" s="25"/>
      <c r="F47" s="25"/>
      <c r="G47" s="25">
        <f t="shared" si="3"/>
        <v>0</v>
      </c>
    </row>
    <row r="48" spans="3:9" x14ac:dyDescent="0.25">
      <c r="D48" s="28" t="s">
        <v>807</v>
      </c>
      <c r="E48" s="25"/>
      <c r="F48" s="25"/>
      <c r="G48" s="25">
        <f t="shared" si="3"/>
        <v>0</v>
      </c>
    </row>
    <row r="49" spans="3:8" x14ac:dyDescent="0.25">
      <c r="D49" s="25" t="s">
        <v>1208</v>
      </c>
      <c r="E49" s="25"/>
      <c r="F49" s="25"/>
      <c r="G49" s="25">
        <f t="shared" si="3"/>
        <v>0</v>
      </c>
    </row>
    <row r="50" spans="3:8" x14ac:dyDescent="0.25">
      <c r="D50" s="85"/>
      <c r="E50" s="85"/>
      <c r="F50" s="85"/>
      <c r="G50" s="85"/>
    </row>
    <row r="51" spans="3:8" x14ac:dyDescent="0.25">
      <c r="C51" s="85" t="s">
        <v>162</v>
      </c>
      <c r="D51" s="30" t="s">
        <v>162</v>
      </c>
      <c r="E51" s="30"/>
      <c r="F51" s="30"/>
      <c r="G51" s="30"/>
    </row>
    <row r="52" spans="3:8" x14ac:dyDescent="0.25">
      <c r="C52" s="85" t="s">
        <v>1214</v>
      </c>
      <c r="D52" s="30" t="s">
        <v>808</v>
      </c>
      <c r="E52" s="30"/>
      <c r="F52" s="30"/>
      <c r="G52" s="30"/>
      <c r="H52" s="46">
        <f>AVERAGE(G53:G55)</f>
        <v>0</v>
      </c>
    </row>
    <row r="53" spans="3:8" ht="22.5" x14ac:dyDescent="0.25">
      <c r="D53" s="25" t="s">
        <v>1209</v>
      </c>
      <c r="E53" s="25"/>
      <c r="F53" s="25"/>
      <c r="G53" s="25">
        <f>IF(F53="Controlado",1,IF(F53="Intermedio",0.5,0))</f>
        <v>0</v>
      </c>
    </row>
    <row r="54" spans="3:8" x14ac:dyDescent="0.25">
      <c r="D54" s="25" t="s">
        <v>1210</v>
      </c>
      <c r="E54" s="25"/>
      <c r="F54" s="25"/>
      <c r="G54" s="25">
        <f t="shared" ref="G54:G57" si="4">IF(F54="Controlado",1,IF(F54="Intermedio",0.5,0))</f>
        <v>0</v>
      </c>
    </row>
    <row r="55" spans="3:8" ht="22.5" x14ac:dyDescent="0.25">
      <c r="D55" s="25" t="s">
        <v>1211</v>
      </c>
      <c r="E55" s="25"/>
      <c r="F55" s="25"/>
      <c r="G55" s="25">
        <f t="shared" si="4"/>
        <v>0</v>
      </c>
    </row>
    <row r="56" spans="3:8" x14ac:dyDescent="0.25">
      <c r="C56" s="85" t="s">
        <v>1215</v>
      </c>
      <c r="D56" s="30" t="s">
        <v>809</v>
      </c>
      <c r="E56" s="30"/>
      <c r="F56" s="30"/>
      <c r="G56" s="30"/>
      <c r="H56" s="46">
        <f>AVERAGE(G57)</f>
        <v>0</v>
      </c>
    </row>
    <row r="57" spans="3:8" ht="22.5" x14ac:dyDescent="0.25">
      <c r="D57" s="25" t="s">
        <v>1212</v>
      </c>
      <c r="E57" s="25"/>
      <c r="F57" s="25"/>
      <c r="G57" s="25">
        <f t="shared" si="4"/>
        <v>0</v>
      </c>
    </row>
  </sheetData>
  <dataValidations count="1">
    <dataValidation type="list" allowBlank="1" showInputMessage="1" showErrorMessage="1" sqref="F3 F7:F19 F21:F25 F57 F36:F37 F40 F43:F49 F53:F55 F28:F33">
      <formula1>"No controlado, Intermedio, Controlado"</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9"/>
  <sheetViews>
    <sheetView showGridLines="0" workbookViewId="0">
      <selection activeCell="G8" sqref="G8"/>
    </sheetView>
  </sheetViews>
  <sheetFormatPr defaultRowHeight="15" x14ac:dyDescent="0.25"/>
  <cols>
    <col min="1" max="1" width="5.28515625" customWidth="1"/>
    <col min="2" max="2" width="53.7109375" hidden="1" customWidth="1"/>
    <col min="3" max="3" width="6.7109375" style="15" bestFit="1" customWidth="1"/>
    <col min="4" max="4" width="53.85546875" style="15" customWidth="1"/>
    <col min="5" max="5" width="6.5703125" style="201" customWidth="1"/>
    <col min="6" max="6" width="5.140625" style="15" bestFit="1" customWidth="1"/>
  </cols>
  <sheetData>
    <row r="2" spans="2:6" x14ac:dyDescent="0.25">
      <c r="B2" s="116" t="s">
        <v>1250</v>
      </c>
      <c r="C2" s="186" t="s">
        <v>1303</v>
      </c>
      <c r="D2" s="186" t="s">
        <v>1304</v>
      </c>
      <c r="E2" s="186"/>
      <c r="F2" s="187">
        <f>AVERAGE(E3:E8)</f>
        <v>1.6666666666666666E-2</v>
      </c>
    </row>
    <row r="3" spans="2:6" x14ac:dyDescent="0.25">
      <c r="B3" s="118" t="s">
        <v>1245</v>
      </c>
      <c r="C3" s="188" t="s">
        <v>1276</v>
      </c>
      <c r="D3" s="188" t="s">
        <v>1314</v>
      </c>
      <c r="E3" s="189">
        <f>VLOOKUP(B3,NIST_resultados!A$4:E$143,5,0)</f>
        <v>0</v>
      </c>
      <c r="F3" s="29"/>
    </row>
    <row r="4" spans="2:6" x14ac:dyDescent="0.25">
      <c r="B4" s="118" t="s">
        <v>1246</v>
      </c>
      <c r="C4" s="188" t="s">
        <v>1277</v>
      </c>
      <c r="D4" s="188" t="s">
        <v>1315</v>
      </c>
      <c r="E4" s="189">
        <f>VLOOKUP(B4,NIST_resultados!A$4:E$143,5,0)</f>
        <v>0.1</v>
      </c>
      <c r="F4" s="29"/>
    </row>
    <row r="5" spans="2:6" x14ac:dyDescent="0.25">
      <c r="B5" s="118" t="s">
        <v>1247</v>
      </c>
      <c r="C5" s="188" t="s">
        <v>1278</v>
      </c>
      <c r="D5" s="188" t="s">
        <v>1316</v>
      </c>
      <c r="E5" s="189">
        <f>VLOOKUP(B5,NIST_resultados!A$4:E$143,5,0)</f>
        <v>0</v>
      </c>
      <c r="F5" s="29"/>
    </row>
    <row r="6" spans="2:6" x14ac:dyDescent="0.25">
      <c r="B6" s="118" t="s">
        <v>1248</v>
      </c>
      <c r="C6" s="188" t="s">
        <v>1279</v>
      </c>
      <c r="D6" s="188" t="s">
        <v>1100</v>
      </c>
      <c r="E6" s="189">
        <f>VLOOKUP(B6,NIST_resultados!A$4:E$143,5,0)</f>
        <v>0</v>
      </c>
      <c r="F6" s="29"/>
    </row>
    <row r="7" spans="2:6" x14ac:dyDescent="0.25">
      <c r="B7" s="118" t="s">
        <v>1271</v>
      </c>
      <c r="C7" s="188" t="s">
        <v>1280</v>
      </c>
      <c r="D7" s="188" t="s">
        <v>1317</v>
      </c>
      <c r="E7" s="189">
        <f>VLOOKUP(B7,NIST_resultados!A$4:E$143,5,0)</f>
        <v>0</v>
      </c>
      <c r="F7" s="29"/>
    </row>
    <row r="8" spans="2:6" x14ac:dyDescent="0.25">
      <c r="B8" s="118" t="s">
        <v>1249</v>
      </c>
      <c r="C8" s="188" t="s">
        <v>1281</v>
      </c>
      <c r="D8" s="188" t="s">
        <v>1318</v>
      </c>
      <c r="E8" s="189">
        <f>VLOOKUP(B8,NIST_resultados!A$4:E$143,5,0)</f>
        <v>0</v>
      </c>
      <c r="F8" s="29"/>
    </row>
    <row r="9" spans="2:6" x14ac:dyDescent="0.25">
      <c r="B9" s="120" t="s">
        <v>36</v>
      </c>
      <c r="C9" s="190" t="s">
        <v>1282</v>
      </c>
      <c r="D9" s="190" t="s">
        <v>1272</v>
      </c>
      <c r="E9" s="190"/>
      <c r="F9" s="191">
        <f>AVERAGE(E10:E15)</f>
        <v>0</v>
      </c>
    </row>
    <row r="10" spans="2:6" x14ac:dyDescent="0.25">
      <c r="B10" s="122" t="s">
        <v>1254</v>
      </c>
      <c r="C10" s="192" t="s">
        <v>1283</v>
      </c>
      <c r="D10" s="192" t="s">
        <v>1319</v>
      </c>
      <c r="E10" s="189">
        <f>VLOOKUP(B10,NIST_resultados!A$4:E$143,5,0)</f>
        <v>0</v>
      </c>
      <c r="F10" s="29"/>
    </row>
    <row r="11" spans="2:6" x14ac:dyDescent="0.25">
      <c r="B11" s="122" t="s">
        <v>1255</v>
      </c>
      <c r="C11" s="192" t="s">
        <v>1284</v>
      </c>
      <c r="D11" s="192" t="s">
        <v>1320</v>
      </c>
      <c r="E11" s="189">
        <f>VLOOKUP(B11,NIST_resultados!A$4:E$143,5,0)</f>
        <v>0</v>
      </c>
      <c r="F11" s="29"/>
    </row>
    <row r="12" spans="2:6" ht="15" customHeight="1" x14ac:dyDescent="0.25">
      <c r="B12" s="122" t="s">
        <v>1268</v>
      </c>
      <c r="C12" s="192" t="s">
        <v>1285</v>
      </c>
      <c r="D12" s="192" t="s">
        <v>1321</v>
      </c>
      <c r="E12" s="189">
        <f>VLOOKUP(B12,NIST_resultados!A$4:E$143,5,0)</f>
        <v>0</v>
      </c>
      <c r="F12" s="29"/>
    </row>
    <row r="13" spans="2:6" ht="15" customHeight="1" x14ac:dyDescent="0.25">
      <c r="B13" s="122" t="s">
        <v>1267</v>
      </c>
      <c r="C13" s="192" t="s">
        <v>1286</v>
      </c>
      <c r="D13" s="192" t="s">
        <v>1322</v>
      </c>
      <c r="E13" s="189">
        <f>VLOOKUP(B13,NIST_resultados!A$4:E$143,5,0)</f>
        <v>0</v>
      </c>
      <c r="F13" s="29"/>
    </row>
    <row r="14" spans="2:6" ht="15" customHeight="1" x14ac:dyDescent="0.25">
      <c r="B14" s="122" t="s">
        <v>1266</v>
      </c>
      <c r="C14" s="192" t="s">
        <v>1287</v>
      </c>
      <c r="D14" s="192" t="s">
        <v>1323</v>
      </c>
      <c r="E14" s="189">
        <f>VLOOKUP(B14,NIST_resultados!A$4:E$143,5,0)</f>
        <v>0</v>
      </c>
      <c r="F14" s="29"/>
    </row>
    <row r="15" spans="2:6" ht="15" customHeight="1" x14ac:dyDescent="0.25">
      <c r="B15" s="122" t="s">
        <v>1265</v>
      </c>
      <c r="C15" s="192" t="s">
        <v>1288</v>
      </c>
      <c r="D15" s="192" t="s">
        <v>1324</v>
      </c>
      <c r="E15" s="189">
        <f>VLOOKUP(B15,NIST_resultados!A$4:E$143,5,0)</f>
        <v>0</v>
      </c>
      <c r="F15" s="29"/>
    </row>
    <row r="16" spans="2:6" ht="15" customHeight="1" x14ac:dyDescent="0.25">
      <c r="B16" s="123" t="s">
        <v>82</v>
      </c>
      <c r="C16" s="193" t="s">
        <v>1289</v>
      </c>
      <c r="D16" s="193" t="s">
        <v>1273</v>
      </c>
      <c r="E16" s="193"/>
      <c r="F16" s="194">
        <f>AVERAGE(E17:E19)</f>
        <v>0</v>
      </c>
    </row>
    <row r="17" spans="2:6" ht="15" customHeight="1" x14ac:dyDescent="0.25">
      <c r="B17" s="122" t="s">
        <v>1264</v>
      </c>
      <c r="C17" s="192" t="s">
        <v>1290</v>
      </c>
      <c r="D17" s="192" t="s">
        <v>1325</v>
      </c>
      <c r="E17" s="189">
        <f>VLOOKUP(B17,NIST_resultados!A$4:E$143,5,0)</f>
        <v>0</v>
      </c>
      <c r="F17" s="29"/>
    </row>
    <row r="18" spans="2:6" ht="15" customHeight="1" x14ac:dyDescent="0.25">
      <c r="B18" s="122" t="s">
        <v>1263</v>
      </c>
      <c r="C18" s="192" t="s">
        <v>1291</v>
      </c>
      <c r="D18" s="192" t="s">
        <v>1326</v>
      </c>
      <c r="E18" s="189">
        <f>VLOOKUP(B18,NIST_resultados!A$4:E$143,5,0)</f>
        <v>0</v>
      </c>
      <c r="F18" s="29"/>
    </row>
    <row r="19" spans="2:6" ht="15" customHeight="1" x14ac:dyDescent="0.25">
      <c r="B19" s="122" t="s">
        <v>1262</v>
      </c>
      <c r="C19" s="192" t="s">
        <v>1292</v>
      </c>
      <c r="D19" s="192" t="s">
        <v>1327</v>
      </c>
      <c r="E19" s="189">
        <f>VLOOKUP(B19,NIST_resultados!A$4:E$143,5,0)</f>
        <v>0</v>
      </c>
      <c r="F19" s="29"/>
    </row>
    <row r="20" spans="2:6" ht="15" customHeight="1" x14ac:dyDescent="0.25">
      <c r="B20" s="125" t="s">
        <v>104</v>
      </c>
      <c r="C20" s="195" t="s">
        <v>1293</v>
      </c>
      <c r="D20" s="195" t="s">
        <v>1274</v>
      </c>
      <c r="E20" s="195"/>
      <c r="F20" s="196">
        <f>AVERAGE(E21:E25)</f>
        <v>0</v>
      </c>
    </row>
    <row r="21" spans="2:6" x14ac:dyDescent="0.25">
      <c r="B21" s="114" t="s">
        <v>1261</v>
      </c>
      <c r="C21" s="197" t="s">
        <v>1294</v>
      </c>
      <c r="D21" s="197" t="s">
        <v>1328</v>
      </c>
      <c r="E21" s="189">
        <f>VLOOKUP(B21,NIST_resultados!A$4:E$143,5,0)</f>
        <v>0</v>
      </c>
      <c r="F21" s="189"/>
    </row>
    <row r="22" spans="2:6" ht="15" customHeight="1" x14ac:dyDescent="0.25">
      <c r="B22" s="122" t="s">
        <v>1260</v>
      </c>
      <c r="C22" s="192" t="s">
        <v>1295</v>
      </c>
      <c r="D22" s="192" t="s">
        <v>1329</v>
      </c>
      <c r="E22" s="189">
        <f>VLOOKUP(B22,NIST_resultados!A$4:E$143,5,0)</f>
        <v>0</v>
      </c>
      <c r="F22" s="189"/>
    </row>
    <row r="23" spans="2:6" ht="15" customHeight="1" x14ac:dyDescent="0.25">
      <c r="B23" s="122" t="s">
        <v>1259</v>
      </c>
      <c r="C23" s="192" t="s">
        <v>1296</v>
      </c>
      <c r="D23" s="192" t="s">
        <v>1330</v>
      </c>
      <c r="E23" s="189">
        <f>VLOOKUP(B23,NIST_resultados!A$4:E$143,5,0)</f>
        <v>0</v>
      </c>
      <c r="F23" s="189"/>
    </row>
    <row r="24" spans="2:6" ht="15" customHeight="1" x14ac:dyDescent="0.25">
      <c r="B24" s="122" t="s">
        <v>1258</v>
      </c>
      <c r="C24" s="192" t="s">
        <v>1297</v>
      </c>
      <c r="D24" s="192" t="s">
        <v>1331</v>
      </c>
      <c r="E24" s="189">
        <f>VLOOKUP(B24,NIST_resultados!A$4:E$143,5,0)</f>
        <v>0</v>
      </c>
      <c r="F24" s="189"/>
    </row>
    <row r="25" spans="2:6" x14ac:dyDescent="0.25">
      <c r="B25" s="122" t="s">
        <v>1257</v>
      </c>
      <c r="C25" s="192" t="s">
        <v>1298</v>
      </c>
      <c r="D25" s="192" t="s">
        <v>1332</v>
      </c>
      <c r="E25" s="189">
        <f>VLOOKUP(B25,NIST_resultados!A$4:E$143,5,0)</f>
        <v>0</v>
      </c>
      <c r="F25" s="189"/>
    </row>
    <row r="26" spans="2:6" x14ac:dyDescent="0.25">
      <c r="B26" s="126" t="s">
        <v>126</v>
      </c>
      <c r="C26" s="198" t="s">
        <v>1299</v>
      </c>
      <c r="D26" s="198" t="s">
        <v>1275</v>
      </c>
      <c r="E26" s="198"/>
      <c r="F26" s="199">
        <f>AVERAGE(E27:E29)</f>
        <v>0.41666666666666669</v>
      </c>
    </row>
    <row r="27" spans="2:6" x14ac:dyDescent="0.25">
      <c r="B27" s="115" t="s">
        <v>1256</v>
      </c>
      <c r="C27" s="200" t="s">
        <v>1300</v>
      </c>
      <c r="D27" s="200" t="s">
        <v>1333</v>
      </c>
      <c r="E27" s="189">
        <f>VLOOKUP(B27,NIST_resultados!A$4:E$143,5,0)</f>
        <v>0.5</v>
      </c>
      <c r="F27" s="29"/>
    </row>
    <row r="28" spans="2:6" x14ac:dyDescent="0.25">
      <c r="B28" s="122" t="s">
        <v>1269</v>
      </c>
      <c r="C28" s="192" t="s">
        <v>1301</v>
      </c>
      <c r="D28" s="192" t="s">
        <v>1334</v>
      </c>
      <c r="E28" s="189">
        <f>VLOOKUP(B28,NIST_resultados!A$4:E$143,5,0)</f>
        <v>0.75</v>
      </c>
      <c r="F28" s="29"/>
    </row>
    <row r="29" spans="2:6" ht="25.5" x14ac:dyDescent="0.25">
      <c r="B29" s="122" t="s">
        <v>1270</v>
      </c>
      <c r="C29" s="192" t="s">
        <v>1302</v>
      </c>
      <c r="D29" s="192" t="s">
        <v>1329</v>
      </c>
      <c r="E29" s="189">
        <f>VLOOKUP(B29,NIST_resultados!A$4:E$143,5,0)</f>
        <v>0</v>
      </c>
      <c r="F29" s="2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6"/>
  <sheetViews>
    <sheetView showGridLines="0" zoomScale="85" zoomScaleNormal="85" workbookViewId="0">
      <selection activeCell="F140" sqref="F140"/>
    </sheetView>
  </sheetViews>
  <sheetFormatPr defaultRowHeight="15" x14ac:dyDescent="0.25"/>
  <cols>
    <col min="1" max="1" width="62.42578125" customWidth="1"/>
    <col min="2" max="2" width="34.5703125" style="174" customWidth="1"/>
    <col min="3" max="3" width="4.85546875" style="10" bestFit="1" customWidth="1"/>
    <col min="4" max="4" width="10.7109375" style="10" bestFit="1" customWidth="1"/>
    <col min="5" max="5" width="8.7109375" style="10" bestFit="1" customWidth="1"/>
    <col min="6" max="6" width="10" style="111" bestFit="1" customWidth="1"/>
    <col min="7" max="7" width="2.5703125" style="167" customWidth="1"/>
    <col min="8" max="8" width="6" style="8" customWidth="1"/>
    <col min="9" max="30" width="6" customWidth="1"/>
  </cols>
  <sheetData>
    <row r="1" spans="1:12" ht="15.75" thickBot="1" x14ac:dyDescent="0.3">
      <c r="A1" s="11" t="s">
        <v>2</v>
      </c>
      <c r="B1" s="11" t="s">
        <v>1306</v>
      </c>
      <c r="C1" s="11" t="s">
        <v>405</v>
      </c>
      <c r="D1" s="11" t="s">
        <v>1251</v>
      </c>
      <c r="E1" s="11" t="s">
        <v>1252</v>
      </c>
      <c r="F1" s="146" t="s">
        <v>1253</v>
      </c>
      <c r="G1" s="112"/>
      <c r="H1" s="1" t="s">
        <v>406</v>
      </c>
    </row>
    <row r="2" spans="1:12" s="127" customFormat="1" ht="15.75" x14ac:dyDescent="0.25">
      <c r="A2" s="135" t="s">
        <v>1250</v>
      </c>
      <c r="B2" s="168"/>
      <c r="C2" s="135"/>
      <c r="D2" s="136">
        <f>AVERAGE(E4,E11,E17,E22,E29,E33)</f>
        <v>1.6666666666666666E-2</v>
      </c>
      <c r="E2" s="135"/>
      <c r="F2" s="147"/>
      <c r="G2" s="161"/>
      <c r="H2" s="129"/>
    </row>
    <row r="3" spans="1:12" s="127" customFormat="1" ht="3" customHeight="1" x14ac:dyDescent="0.25">
      <c r="A3" s="137"/>
      <c r="B3" s="137"/>
      <c r="C3" s="137"/>
      <c r="D3" s="137"/>
      <c r="E3" s="137"/>
      <c r="F3" s="148"/>
      <c r="G3" s="143"/>
    </row>
    <row r="4" spans="1:12" x14ac:dyDescent="0.25">
      <c r="A4" s="116" t="s">
        <v>1245</v>
      </c>
      <c r="B4" s="169"/>
      <c r="C4" s="116"/>
      <c r="D4" s="116"/>
      <c r="E4" s="117">
        <f>AVERAGE(F5:F10)</f>
        <v>0</v>
      </c>
      <c r="F4" s="149"/>
      <c r="G4" s="162"/>
      <c r="H4" s="130"/>
      <c r="I4" s="113"/>
    </row>
    <row r="5" spans="1:12" ht="25.5" customHeight="1" x14ac:dyDescent="0.25">
      <c r="A5" s="12" t="s">
        <v>3</v>
      </c>
      <c r="B5" s="170" t="s">
        <v>1307</v>
      </c>
      <c r="C5" s="12">
        <f>COUNTA(H5:AD5)</f>
        <v>2</v>
      </c>
      <c r="D5" s="12"/>
      <c r="E5" s="12"/>
      <c r="F5" s="150">
        <f>AVERAGE(H5:AD5)</f>
        <v>0</v>
      </c>
      <c r="G5" s="144"/>
      <c r="H5" s="8">
        <f>VLOOKUP(maestro_NIST!E2,'iso 27002'!$D$2:$E$160,2,0)</f>
        <v>0</v>
      </c>
      <c r="I5" s="8">
        <f>VLOOKUP(maestro_NIST!F2,'iso 27002'!D2:E160,2,0)</f>
        <v>0</v>
      </c>
    </row>
    <row r="6" spans="1:12" ht="25.5" x14ac:dyDescent="0.25">
      <c r="A6" s="12" t="s">
        <v>4</v>
      </c>
      <c r="B6" s="170" t="s">
        <v>1308</v>
      </c>
      <c r="C6" s="12">
        <f t="shared" ref="C6:C83" si="0">COUNTA(H6:AD6)</f>
        <v>3</v>
      </c>
      <c r="D6" s="12"/>
      <c r="E6" s="12"/>
      <c r="F6" s="150">
        <f t="shared" ref="F6:F83" si="1">AVERAGE(H6:AD6)</f>
        <v>0</v>
      </c>
      <c r="G6" s="144"/>
      <c r="H6" s="8">
        <f>VLOOKUP(maestro_NIST!E3,'iso 27002'!$D$2:$E$160,2,0)</f>
        <v>0</v>
      </c>
      <c r="I6" s="8">
        <f>VLOOKUP(maestro_NIST!F3,'iso 27002'!$D$2:$E$160,2,0)</f>
        <v>0</v>
      </c>
      <c r="J6" s="8">
        <f>VLOOKUP(maestro_NIST!G3,'Gap - Anexo'!$B$6:$H$727,7,0)</f>
        <v>0</v>
      </c>
    </row>
    <row r="7" spans="1:12" x14ac:dyDescent="0.25">
      <c r="A7" s="12" t="s">
        <v>5</v>
      </c>
      <c r="B7" s="170" t="s">
        <v>1224</v>
      </c>
      <c r="C7" s="12">
        <f t="shared" si="0"/>
        <v>2</v>
      </c>
      <c r="D7" s="12"/>
      <c r="E7" s="12"/>
      <c r="F7" s="150">
        <f t="shared" si="1"/>
        <v>0</v>
      </c>
      <c r="G7" s="144"/>
      <c r="H7" s="8">
        <f>VLOOKUP(maestro_NIST!E4,'iso 27002'!$D$2:$E$160,2,0)</f>
        <v>0</v>
      </c>
      <c r="I7" s="8">
        <f>VLOOKUP(maestro_NIST!F4,'iso 27002'!$D$2:$E$160,2,0)</f>
        <v>0</v>
      </c>
    </row>
    <row r="8" spans="1:12" x14ac:dyDescent="0.25">
      <c r="A8" s="178" t="s">
        <v>6</v>
      </c>
      <c r="B8" s="179"/>
      <c r="C8" s="178">
        <f t="shared" si="0"/>
        <v>1</v>
      </c>
      <c r="D8" s="178"/>
      <c r="E8" s="178"/>
      <c r="F8" s="180">
        <f t="shared" si="1"/>
        <v>0</v>
      </c>
      <c r="G8" s="181"/>
      <c r="H8" s="182">
        <f>VLOOKUP(maestro_NIST!E5,'iso 27002'!$D$2:$E$160,2,0)</f>
        <v>0</v>
      </c>
    </row>
    <row r="9" spans="1:12" ht="38.25" x14ac:dyDescent="0.25">
      <c r="A9" s="12" t="s">
        <v>7</v>
      </c>
      <c r="B9" s="170" t="s">
        <v>1307</v>
      </c>
      <c r="C9" s="12">
        <f t="shared" si="0"/>
        <v>1</v>
      </c>
      <c r="D9" s="12"/>
      <c r="E9" s="12"/>
      <c r="F9" s="150">
        <f t="shared" si="1"/>
        <v>0</v>
      </c>
      <c r="G9" s="144"/>
      <c r="H9" s="8">
        <f>VLOOKUP(maestro_NIST!E6,'iso 27002'!$D$2:$E$160,2,0)</f>
        <v>0</v>
      </c>
    </row>
    <row r="10" spans="1:12" ht="25.5" x14ac:dyDescent="0.25">
      <c r="A10" s="12" t="s">
        <v>8</v>
      </c>
      <c r="B10" s="170" t="s">
        <v>1309</v>
      </c>
      <c r="C10" s="12">
        <f t="shared" si="0"/>
        <v>1</v>
      </c>
      <c r="D10" s="12"/>
      <c r="E10" s="12"/>
      <c r="F10" s="150">
        <f t="shared" si="1"/>
        <v>0</v>
      </c>
      <c r="G10" s="144"/>
      <c r="H10" s="8">
        <f>VLOOKUP(maestro_NIST!E7,'iso 27002'!$D$2:$E$160,2,0)</f>
        <v>0</v>
      </c>
    </row>
    <row r="11" spans="1:12" x14ac:dyDescent="0.25">
      <c r="A11" s="116" t="s">
        <v>1246</v>
      </c>
      <c r="B11" s="169"/>
      <c r="C11" s="116"/>
      <c r="D11" s="116"/>
      <c r="E11" s="138">
        <f>AVERAGE(F12:F16)</f>
        <v>0.1</v>
      </c>
      <c r="F11" s="149"/>
      <c r="G11" s="162"/>
      <c r="H11" s="131"/>
    </row>
    <row r="12" spans="1:12" ht="25.5" x14ac:dyDescent="0.25">
      <c r="A12" s="12" t="s">
        <v>10</v>
      </c>
      <c r="B12" s="170" t="s">
        <v>1224</v>
      </c>
      <c r="C12" s="12">
        <f t="shared" si="0"/>
        <v>5</v>
      </c>
      <c r="D12" s="12"/>
      <c r="E12" s="12"/>
      <c r="F12" s="150">
        <f t="shared" si="1"/>
        <v>0</v>
      </c>
      <c r="G12" s="144"/>
      <c r="H12" s="8">
        <f>VLOOKUP(maestro_NIST!E8,'iso 27002'!$D$2:$E$160,2,0)</f>
        <v>0</v>
      </c>
      <c r="I12" s="8">
        <f>VLOOKUP(maestro_NIST!F8,'iso 27002'!$D$2:$E$160,2,0)</f>
        <v>0</v>
      </c>
      <c r="J12" s="8">
        <f>VLOOKUP(maestro_NIST!G8,'iso 27002'!$D$2:$E$160,2,0)</f>
        <v>0</v>
      </c>
      <c r="K12" s="8">
        <f>VLOOKUP(maestro_NIST!H8,'iso 27002'!$D$2:$E$160,2,0)</f>
        <v>0</v>
      </c>
      <c r="L12" s="8">
        <f>VLOOKUP(maestro_NIST!I8,'iso 27002'!$D$2:$E$160,2,0)</f>
        <v>0</v>
      </c>
    </row>
    <row r="13" spans="1:12" ht="25.5" x14ac:dyDescent="0.25">
      <c r="A13" s="12" t="s">
        <v>11</v>
      </c>
      <c r="B13" s="170"/>
      <c r="C13" s="12">
        <f t="shared" si="0"/>
        <v>1</v>
      </c>
      <c r="D13" s="12"/>
      <c r="E13" s="12"/>
      <c r="F13" s="150">
        <f t="shared" si="1"/>
        <v>0</v>
      </c>
      <c r="G13" s="144"/>
      <c r="H13" s="8">
        <f>VLOOKUP(maestro_NIST!E9,'iso 27002'!$D$2:$E$160,2,0)</f>
        <v>0</v>
      </c>
    </row>
    <row r="14" spans="1:12" ht="25.5" x14ac:dyDescent="0.25">
      <c r="A14" s="12" t="s">
        <v>12</v>
      </c>
      <c r="B14" s="170" t="s">
        <v>1310</v>
      </c>
      <c r="C14" s="12">
        <f t="shared" si="0"/>
        <v>1</v>
      </c>
      <c r="D14" s="12"/>
      <c r="E14" s="12"/>
      <c r="F14" s="150">
        <f>AVERAGE(H14:AD14)</f>
        <v>0.5</v>
      </c>
      <c r="G14" s="144"/>
      <c r="H14" s="8">
        <v>0.5</v>
      </c>
    </row>
    <row r="15" spans="1:12" ht="25.5" x14ac:dyDescent="0.25">
      <c r="A15" s="12" t="s">
        <v>13</v>
      </c>
      <c r="B15" s="170"/>
      <c r="C15" s="12">
        <f t="shared" si="0"/>
        <v>3</v>
      </c>
      <c r="D15" s="12"/>
      <c r="E15" s="12"/>
      <c r="F15" s="150">
        <f t="shared" si="1"/>
        <v>0</v>
      </c>
      <c r="G15" s="144"/>
      <c r="H15" s="8">
        <f>VLOOKUP(maestro_NIST!E11,'iso 27002'!$D$2:$E$160,2,0)</f>
        <v>0</v>
      </c>
      <c r="I15" s="8">
        <f>VLOOKUP(maestro_NIST!F11,'iso 27002'!$D$2:$E$160,2,0)</f>
        <v>0</v>
      </c>
      <c r="J15" s="8">
        <f>VLOOKUP(maestro_NIST!G11,'iso 27002'!$D$2:$E$160,2,0)</f>
        <v>0</v>
      </c>
      <c r="K15" s="8"/>
    </row>
    <row r="16" spans="1:12" ht="38.25" x14ac:dyDescent="0.25">
      <c r="A16" s="12" t="s">
        <v>14</v>
      </c>
      <c r="B16" s="170"/>
      <c r="C16" s="12">
        <f t="shared" si="0"/>
        <v>4</v>
      </c>
      <c r="D16" s="12"/>
      <c r="E16" s="12"/>
      <c r="F16" s="150">
        <f t="shared" si="1"/>
        <v>0</v>
      </c>
      <c r="G16" s="144"/>
      <c r="H16" s="8">
        <f>VLOOKUP(maestro_NIST!E12,'iso 27002'!$D$2:$E$160,2,0)</f>
        <v>0</v>
      </c>
      <c r="I16" s="8">
        <f>VLOOKUP(maestro_NIST!F12,'iso 27002'!$D$2:$E$160,2,0)</f>
        <v>0</v>
      </c>
      <c r="J16" s="8">
        <f>VLOOKUP(maestro_NIST!G12,'iso 27002'!$D$2:$E$160,2,0)</f>
        <v>0</v>
      </c>
      <c r="K16" s="8">
        <f>VLOOKUP(maestro_NIST!H12,'iso 27002'!$D$2:$E$160,2,0)</f>
        <v>0</v>
      </c>
    </row>
    <row r="17" spans="1:12" x14ac:dyDescent="0.25">
      <c r="A17" s="116" t="s">
        <v>1247</v>
      </c>
      <c r="B17" s="169"/>
      <c r="C17" s="116"/>
      <c r="D17" s="116"/>
      <c r="E17" s="138">
        <f>AVERAGE(F18:F21)</f>
        <v>0</v>
      </c>
      <c r="F17" s="149"/>
      <c r="G17" s="162"/>
      <c r="H17" s="131"/>
      <c r="I17" s="8"/>
      <c r="J17" s="8"/>
      <c r="K17" s="8"/>
    </row>
    <row r="18" spans="1:12" x14ac:dyDescent="0.25">
      <c r="A18" s="12" t="s">
        <v>16</v>
      </c>
      <c r="B18" s="170"/>
      <c r="C18" s="12">
        <f t="shared" si="0"/>
        <v>1</v>
      </c>
      <c r="D18" s="12"/>
      <c r="E18" s="12"/>
      <c r="F18" s="150">
        <f t="shared" si="1"/>
        <v>0</v>
      </c>
      <c r="G18" s="144"/>
      <c r="H18" s="8">
        <f>VLOOKUP(maestro_NIST!E13,'iso 27002'!$D$2:$E$160,2,0)</f>
        <v>0</v>
      </c>
    </row>
    <row r="19" spans="1:12" ht="25.5" x14ac:dyDescent="0.25">
      <c r="A19" s="12" t="s">
        <v>17</v>
      </c>
      <c r="B19" s="170" t="s">
        <v>1224</v>
      </c>
      <c r="C19" s="12">
        <f t="shared" si="0"/>
        <v>3</v>
      </c>
      <c r="D19" s="12"/>
      <c r="E19" s="12"/>
      <c r="F19" s="150">
        <f t="shared" si="1"/>
        <v>0</v>
      </c>
      <c r="G19" s="144"/>
      <c r="H19" s="8">
        <f>VLOOKUP(maestro_NIST!E14,'iso 27002'!$D$2:$E$160,2,0)</f>
        <v>0</v>
      </c>
      <c r="I19" s="8">
        <f>VLOOKUP(maestro_NIST!F14,'iso 27002'!$D$2:$E$160,2,0)</f>
        <v>0</v>
      </c>
      <c r="J19" s="8">
        <f>VLOOKUP(maestro_NIST!G14,'iso 27002'!$D$2:$E$160,2,0)</f>
        <v>0</v>
      </c>
    </row>
    <row r="20" spans="1:12" ht="25.5" x14ac:dyDescent="0.25">
      <c r="A20" s="12" t="s">
        <v>18</v>
      </c>
      <c r="B20" s="170" t="s">
        <v>1311</v>
      </c>
      <c r="C20" s="12">
        <f t="shared" si="0"/>
        <v>5</v>
      </c>
      <c r="D20" s="12"/>
      <c r="E20" s="12"/>
      <c r="F20" s="150">
        <f t="shared" si="1"/>
        <v>0</v>
      </c>
      <c r="G20" s="144"/>
      <c r="H20" s="8">
        <f>VLOOKUP(maestro_NIST!E15,'iso 27002'!$D$2:$E$160,2,0)</f>
        <v>0</v>
      </c>
      <c r="I20" s="8">
        <f>VLOOKUP(maestro_NIST!F15,'iso 27002'!$D$2:$E$160,2,0)</f>
        <v>0</v>
      </c>
      <c r="J20" s="8">
        <f>VLOOKUP(maestro_NIST!G15,'iso 27002'!$D$2:$E$160,2,0)</f>
        <v>0</v>
      </c>
      <c r="K20" s="8">
        <f>VLOOKUP(maestro_NIST!H15,'iso 27002'!$D$2:$E$160,2,0)</f>
        <v>0</v>
      </c>
      <c r="L20" s="8">
        <f>VLOOKUP(maestro_NIST!I15,'iso 27002'!$D$2:$E$160,2,0)</f>
        <v>0</v>
      </c>
    </row>
    <row r="21" spans="1:12" ht="25.5" x14ac:dyDescent="0.25">
      <c r="A21" s="12" t="s">
        <v>19</v>
      </c>
      <c r="B21" s="170"/>
      <c r="C21" s="12">
        <f t="shared" si="0"/>
        <v>1</v>
      </c>
      <c r="D21" s="12"/>
      <c r="E21" s="12"/>
      <c r="F21" s="150">
        <f t="shared" si="1"/>
        <v>0</v>
      </c>
      <c r="G21" s="144"/>
      <c r="H21" s="8">
        <f>VLOOKUP(maestro_NIST!E16,'iso 27002'!$D$2:$E$160,2,0)</f>
        <v>0</v>
      </c>
    </row>
    <row r="22" spans="1:12" x14ac:dyDescent="0.25">
      <c r="A22" s="116" t="s">
        <v>1248</v>
      </c>
      <c r="B22" s="169"/>
      <c r="C22" s="116"/>
      <c r="D22" s="116"/>
      <c r="E22" s="138">
        <f>AVERAGE(F23:F28)</f>
        <v>0</v>
      </c>
      <c r="F22" s="149"/>
      <c r="G22" s="162"/>
      <c r="H22" s="131"/>
    </row>
    <row r="23" spans="1:12" x14ac:dyDescent="0.25">
      <c r="A23" s="12" t="s">
        <v>21</v>
      </c>
      <c r="B23" s="170" t="s">
        <v>1312</v>
      </c>
      <c r="C23" s="12">
        <f t="shared" si="0"/>
        <v>2</v>
      </c>
      <c r="D23" s="12"/>
      <c r="E23" s="12"/>
      <c r="F23" s="150">
        <f t="shared" si="1"/>
        <v>0</v>
      </c>
      <c r="G23" s="144"/>
      <c r="H23" s="8">
        <f>VLOOKUP(maestro_NIST!E17,'iso 27002'!$D$2:$E$160,2,0)</f>
        <v>0</v>
      </c>
      <c r="I23" s="8">
        <f>VLOOKUP(maestro_NIST!F17,'iso 27002'!$D$2:$E$160,2,0)</f>
        <v>0</v>
      </c>
    </row>
    <row r="24" spans="1:12" ht="25.5" x14ac:dyDescent="0.25">
      <c r="A24" s="12" t="s">
        <v>22</v>
      </c>
      <c r="B24" s="170"/>
      <c r="C24" s="12">
        <f t="shared" si="0"/>
        <v>1</v>
      </c>
      <c r="D24" s="12"/>
      <c r="E24" s="12"/>
      <c r="F24" s="150">
        <f t="shared" si="1"/>
        <v>0</v>
      </c>
      <c r="G24" s="144"/>
      <c r="H24" s="8">
        <f>VLOOKUP(maestro_NIST!E18,'iso 27002'!$D$2:$E$160,2,0)</f>
        <v>0</v>
      </c>
    </row>
    <row r="25" spans="1:12" x14ac:dyDescent="0.25">
      <c r="A25" s="12" t="s">
        <v>23</v>
      </c>
      <c r="B25" s="170" t="s">
        <v>1313</v>
      </c>
      <c r="C25" s="12">
        <f t="shared" si="0"/>
        <v>1</v>
      </c>
      <c r="D25" s="12"/>
      <c r="E25" s="12"/>
      <c r="F25" s="150">
        <f t="shared" si="1"/>
        <v>0</v>
      </c>
      <c r="G25" s="144"/>
      <c r="H25" s="8">
        <f>VLOOKUP(maestro_NIST!E19,'iso 27002'!$D$2:$E$160,2,0)</f>
        <v>0</v>
      </c>
    </row>
    <row r="26" spans="1:12" x14ac:dyDescent="0.25">
      <c r="A26" s="12" t="s">
        <v>24</v>
      </c>
      <c r="B26" s="170"/>
      <c r="C26" s="12">
        <f t="shared" si="0"/>
        <v>2</v>
      </c>
      <c r="D26" s="12"/>
      <c r="E26" s="12"/>
      <c r="F26" s="150">
        <f t="shared" si="1"/>
        <v>0</v>
      </c>
      <c r="G26" s="144"/>
      <c r="H26" s="8">
        <f>VLOOKUP(maestro_NIST!E20,'iso 27002'!$D$2:$E$160,2,0)</f>
        <v>0</v>
      </c>
      <c r="I26" s="8">
        <f>VLOOKUP(maestro_NIST!F20,'iso 27002'!$D$2:$E$160,2,0)</f>
        <v>0</v>
      </c>
    </row>
    <row r="27" spans="1:12" ht="25.5" x14ac:dyDescent="0.25">
      <c r="A27" s="12" t="s">
        <v>25</v>
      </c>
      <c r="B27" s="170" t="s">
        <v>1312</v>
      </c>
      <c r="C27" s="12">
        <f t="shared" si="0"/>
        <v>1</v>
      </c>
      <c r="D27" s="12"/>
      <c r="E27" s="12"/>
      <c r="F27" s="150">
        <f t="shared" si="1"/>
        <v>0</v>
      </c>
      <c r="G27" s="144"/>
      <c r="H27" s="8">
        <f>VLOOKUP(maestro_NIST!E21,'iso 27002'!$D$2:$E$160,2,0)</f>
        <v>0</v>
      </c>
    </row>
    <row r="28" spans="1:12" x14ac:dyDescent="0.25">
      <c r="A28" s="12" t="s">
        <v>26</v>
      </c>
      <c r="B28" s="170"/>
      <c r="C28" s="12">
        <f t="shared" si="0"/>
        <v>1</v>
      </c>
      <c r="D28" s="12"/>
      <c r="E28" s="12"/>
      <c r="F28" s="150">
        <f t="shared" si="1"/>
        <v>0</v>
      </c>
      <c r="G28" s="144"/>
      <c r="H28" s="8">
        <f>VLOOKUP(maestro_NIST!E22,'iso 27002'!$D$2:$E$160,2,0)</f>
        <v>0</v>
      </c>
    </row>
    <row r="29" spans="1:12" x14ac:dyDescent="0.25">
      <c r="A29" s="116" t="s">
        <v>1271</v>
      </c>
      <c r="B29" s="169"/>
      <c r="C29" s="116"/>
      <c r="D29" s="116"/>
      <c r="E29" s="138">
        <f>AVERAGE(F30:F32)</f>
        <v>0</v>
      </c>
      <c r="F29" s="149"/>
      <c r="G29" s="162"/>
      <c r="H29" s="131"/>
    </row>
    <row r="30" spans="1:12" ht="25.5" x14ac:dyDescent="0.25">
      <c r="A30" s="12" t="s">
        <v>28</v>
      </c>
      <c r="B30" s="170"/>
      <c r="C30" s="12">
        <f t="shared" si="0"/>
        <v>3</v>
      </c>
      <c r="D30" s="12"/>
      <c r="E30" s="12"/>
      <c r="F30" s="150">
        <f t="shared" si="1"/>
        <v>0</v>
      </c>
      <c r="G30" s="144"/>
      <c r="H30" s="8">
        <f>VLOOKUP(maestro_NIST!E23,'iso 27002'!$D$2:$E$160,2,0)</f>
        <v>0</v>
      </c>
      <c r="I30" s="8">
        <f>VLOOKUP(maestro_NIST!F23,'iso 27002'!$D$2:$E$160,2,0)</f>
        <v>0</v>
      </c>
      <c r="J30" s="8">
        <f>VLOOKUP(maestro_NIST!G23,'iso 27002'!$D$2:$E$160,2,0)</f>
        <v>0</v>
      </c>
    </row>
    <row r="31" spans="1:12" x14ac:dyDescent="0.25">
      <c r="A31" s="12" t="s">
        <v>29</v>
      </c>
      <c r="B31" s="170"/>
      <c r="C31" s="12">
        <f t="shared" si="0"/>
        <v>2</v>
      </c>
      <c r="D31" s="12"/>
      <c r="E31" s="12"/>
      <c r="F31" s="150">
        <f t="shared" si="1"/>
        <v>0</v>
      </c>
      <c r="G31" s="144"/>
      <c r="H31" s="8">
        <f>VLOOKUP(maestro_NIST!E24,'iso 27002'!$D$2:$E$160,2,0)</f>
        <v>0</v>
      </c>
      <c r="I31" s="8">
        <f>VLOOKUP(maestro_NIST!F24,'iso 27002'!$D$2:$E$160,2,0)</f>
        <v>0</v>
      </c>
    </row>
    <row r="32" spans="1:12" ht="25.5" x14ac:dyDescent="0.25">
      <c r="A32" s="12" t="s">
        <v>30</v>
      </c>
      <c r="B32" s="170"/>
      <c r="C32" s="12">
        <f t="shared" si="0"/>
        <v>2</v>
      </c>
      <c r="D32" s="12"/>
      <c r="E32" s="12"/>
      <c r="F32" s="150">
        <f t="shared" si="1"/>
        <v>0</v>
      </c>
      <c r="G32" s="144"/>
      <c r="H32" s="8">
        <f>VLOOKUP(maestro_NIST!E25,'iso 27002'!$D$2:$E$160,2,0)</f>
        <v>0</v>
      </c>
      <c r="I32" s="8">
        <f>VLOOKUP(maestro_NIST!F25,'iso 27002'!$D$2:$E$160,2,0)</f>
        <v>0</v>
      </c>
    </row>
    <row r="33" spans="1:19" x14ac:dyDescent="0.25">
      <c r="A33" s="116" t="s">
        <v>1249</v>
      </c>
      <c r="B33" s="169"/>
      <c r="C33" s="116"/>
      <c r="D33" s="116"/>
      <c r="E33" s="138">
        <f>AVERAGE(F34:F38)</f>
        <v>0</v>
      </c>
      <c r="F33" s="149"/>
      <c r="G33" s="162"/>
      <c r="H33" s="131"/>
      <c r="I33" s="8"/>
    </row>
    <row r="34" spans="1:19" ht="25.5" x14ac:dyDescent="0.25">
      <c r="A34" s="12" t="s">
        <v>31</v>
      </c>
      <c r="B34" s="170" t="s">
        <v>1224</v>
      </c>
      <c r="C34" s="12">
        <f t="shared" si="0"/>
        <v>5</v>
      </c>
      <c r="D34" s="12"/>
      <c r="E34" s="12"/>
      <c r="F34" s="150">
        <f t="shared" si="1"/>
        <v>0</v>
      </c>
      <c r="G34" s="144"/>
      <c r="H34" s="8">
        <f>VLOOKUP(maestro_NIST!E26,'iso 27002'!$D$2:$E$160,2,0)</f>
        <v>0</v>
      </c>
      <c r="I34" s="8">
        <f>VLOOKUP(maestro_NIST!F26,'iso 27002'!$D$2:$E$160,2,0)</f>
        <v>0</v>
      </c>
      <c r="J34" s="8">
        <f>VLOOKUP(maestro_NIST!G26,'iso 27002'!$D$2:$E$160,2,0)</f>
        <v>0</v>
      </c>
      <c r="K34" s="8">
        <f>VLOOKUP(maestro_NIST!H26,'iso 27002'!$D$2:$E$160,2,0)</f>
        <v>0</v>
      </c>
      <c r="L34" s="8">
        <f>VLOOKUP(maestro_NIST!I26,'iso 27002'!$D$2:$E$160,2,0)</f>
        <v>0</v>
      </c>
    </row>
    <row r="35" spans="1:19" ht="38.25" x14ac:dyDescent="0.25">
      <c r="A35" s="12" t="s">
        <v>32</v>
      </c>
      <c r="B35" s="170" t="s">
        <v>1224</v>
      </c>
      <c r="C35" s="12">
        <f t="shared" si="0"/>
        <v>2</v>
      </c>
      <c r="D35" s="12"/>
      <c r="E35" s="12"/>
      <c r="F35" s="150">
        <f t="shared" si="1"/>
        <v>0</v>
      </c>
      <c r="G35" s="144"/>
      <c r="H35" s="8">
        <f>VLOOKUP(maestro_NIST!E27,'iso 27002'!$D$2:$E$160,2,0)</f>
        <v>0</v>
      </c>
      <c r="I35" s="8">
        <f>VLOOKUP(maestro_NIST!F27,'iso 27002'!$D$2:$E$160,2,0)</f>
        <v>0</v>
      </c>
    </row>
    <row r="36" spans="1:19" ht="51" x14ac:dyDescent="0.25">
      <c r="A36" s="12" t="s">
        <v>33</v>
      </c>
      <c r="B36" s="170" t="s">
        <v>1224</v>
      </c>
      <c r="C36" s="12">
        <f t="shared" si="0"/>
        <v>3</v>
      </c>
      <c r="D36" s="12"/>
      <c r="E36" s="12"/>
      <c r="F36" s="150">
        <f t="shared" si="1"/>
        <v>0</v>
      </c>
      <c r="G36" s="144"/>
      <c r="H36" s="8">
        <f>VLOOKUP(maestro_NIST!E28,'iso 27002'!$D$2:$E$160,2,0)</f>
        <v>0</v>
      </c>
      <c r="I36" s="8">
        <f>VLOOKUP(maestro_NIST!F28,'iso 27002'!$D$2:$E$160,2,0)</f>
        <v>0</v>
      </c>
      <c r="J36" s="8">
        <f>VLOOKUP(maestro_NIST!G28,'iso 27002'!$D$2:$E$160,2,0)</f>
        <v>0</v>
      </c>
    </row>
    <row r="37" spans="1:19" ht="38.25" x14ac:dyDescent="0.25">
      <c r="A37" s="12" t="s">
        <v>34</v>
      </c>
      <c r="B37" s="170" t="s">
        <v>1224</v>
      </c>
      <c r="C37" s="12">
        <f t="shared" si="0"/>
        <v>2</v>
      </c>
      <c r="D37" s="12"/>
      <c r="E37" s="12"/>
      <c r="F37" s="150">
        <f t="shared" si="1"/>
        <v>0</v>
      </c>
      <c r="G37" s="144"/>
      <c r="H37" s="8">
        <f>VLOOKUP(maestro_NIST!E29,'iso 27002'!$D$2:$E$160,2,0)</f>
        <v>0</v>
      </c>
      <c r="I37" s="8">
        <f>VLOOKUP(maestro_NIST!F29,'iso 27002'!$D$2:$E$160,2,0)</f>
        <v>0</v>
      </c>
    </row>
    <row r="38" spans="1:19" ht="25.5" x14ac:dyDescent="0.25">
      <c r="A38" s="12" t="s">
        <v>35</v>
      </c>
      <c r="B38" s="170" t="s">
        <v>1224</v>
      </c>
      <c r="C38" s="12">
        <f t="shared" si="0"/>
        <v>1</v>
      </c>
      <c r="D38" s="12"/>
      <c r="E38" s="12"/>
      <c r="F38" s="150">
        <f t="shared" si="1"/>
        <v>0</v>
      </c>
      <c r="G38" s="144"/>
      <c r="H38" s="8">
        <f>VLOOKUP(maestro_NIST!E30,'iso 27002'!$D$2:$E$160,2,0)</f>
        <v>0</v>
      </c>
    </row>
    <row r="39" spans="1:19" x14ac:dyDescent="0.25">
      <c r="A39" s="139"/>
      <c r="B39" s="171"/>
      <c r="C39" s="139"/>
      <c r="D39" s="139"/>
      <c r="E39" s="139"/>
      <c r="F39" s="151"/>
      <c r="G39" s="145"/>
    </row>
    <row r="40" spans="1:19" s="128" customFormat="1" ht="27.75" customHeight="1" x14ac:dyDescent="0.3">
      <c r="A40" s="140" t="s">
        <v>36</v>
      </c>
      <c r="B40" s="172"/>
      <c r="C40" s="140"/>
      <c r="D40" s="140"/>
      <c r="E40" s="140"/>
      <c r="F40" s="152"/>
      <c r="G40" s="163"/>
      <c r="H40" s="132"/>
    </row>
    <row r="41" spans="1:19" s="128" customFormat="1" ht="4.5" customHeight="1" x14ac:dyDescent="0.3">
      <c r="G41" s="164"/>
    </row>
    <row r="42" spans="1:19" x14ac:dyDescent="0.25">
      <c r="A42" s="120" t="s">
        <v>1254</v>
      </c>
      <c r="B42" s="173"/>
      <c r="C42" s="120"/>
      <c r="D42" s="120"/>
      <c r="E42" s="121">
        <f>AVERAGE(F43:F49)</f>
        <v>0</v>
      </c>
      <c r="F42" s="153"/>
      <c r="G42" s="162"/>
      <c r="H42" s="133"/>
    </row>
    <row r="43" spans="1:19" ht="25.5" x14ac:dyDescent="0.25">
      <c r="A43" s="12" t="s">
        <v>38</v>
      </c>
      <c r="B43" s="170"/>
      <c r="C43" s="12">
        <f t="shared" si="0"/>
        <v>8</v>
      </c>
      <c r="D43" s="12"/>
      <c r="E43" s="12"/>
      <c r="F43" s="150">
        <f t="shared" si="1"/>
        <v>0</v>
      </c>
      <c r="G43" s="144"/>
      <c r="H43" s="8">
        <f>VLOOKUP(maestro_NIST!E31,'iso 27002'!$D$2:$E$160,2,0)</f>
        <v>0</v>
      </c>
      <c r="I43" s="8">
        <f>VLOOKUP(maestro_NIST!F31,'iso 27002'!$D$2:$E$160,2,0)</f>
        <v>0</v>
      </c>
      <c r="J43" s="8">
        <f>VLOOKUP(maestro_NIST!G31,'iso 27002'!$D$2:$E$160,2,0)</f>
        <v>0</v>
      </c>
      <c r="K43" s="8">
        <f>VLOOKUP(maestro_NIST!H31,'iso 27002'!$D$2:$E$160,2,0)</f>
        <v>0</v>
      </c>
      <c r="L43" s="8">
        <f>VLOOKUP(maestro_NIST!I31,'iso 27002'!$D$2:$E$160,2,0)</f>
        <v>0</v>
      </c>
      <c r="M43" s="8">
        <f>VLOOKUP(maestro_NIST!J31,'iso 27002'!$D$2:$E$160,2,0)</f>
        <v>0</v>
      </c>
      <c r="N43" s="8">
        <f>VLOOKUP(maestro_NIST!K31,'iso 27002'!$D$2:$E$160,2,0)</f>
        <v>0</v>
      </c>
      <c r="O43" s="8">
        <f>VLOOKUP(maestro_NIST!L31,'iso 27002'!$D$2:$E$160,2,0)</f>
        <v>0</v>
      </c>
    </row>
    <row r="44" spans="1:19" x14ac:dyDescent="0.25">
      <c r="A44" s="12" t="s">
        <v>39</v>
      </c>
      <c r="B44" s="170"/>
      <c r="C44" s="12">
        <f t="shared" si="0"/>
        <v>12</v>
      </c>
      <c r="D44" s="12"/>
      <c r="E44" s="12"/>
      <c r="F44" s="150">
        <f t="shared" si="1"/>
        <v>0</v>
      </c>
      <c r="G44" s="144"/>
      <c r="H44" s="8">
        <f>VLOOKUP(maestro_NIST!E32,'iso 27002'!$D$2:$E$160,2,0)</f>
        <v>0</v>
      </c>
      <c r="I44" s="8">
        <f>VLOOKUP(maestro_NIST!F32,'iso 27002'!$D$2:$E$160,2,0)</f>
        <v>0</v>
      </c>
      <c r="J44" s="8">
        <f>VLOOKUP(maestro_NIST!G32,'iso 27002'!$D$2:$E$160,2,0)</f>
        <v>0</v>
      </c>
      <c r="K44" s="8">
        <f>VLOOKUP(maestro_NIST!H32,'iso 27002'!$D$2:$E$160,2,0)</f>
        <v>0</v>
      </c>
      <c r="L44" s="8">
        <f>VLOOKUP(maestro_NIST!I32,'iso 27002'!$D$2:$E$160,2,0)</f>
        <v>0</v>
      </c>
      <c r="M44" s="8">
        <f>VLOOKUP(maestro_NIST!J32,'iso 27002'!$D$2:$E$160,2,0)</f>
        <v>0</v>
      </c>
      <c r="N44" s="8">
        <f>VLOOKUP(maestro_NIST!K32,'iso 27002'!$D$2:$E$160,2,0)</f>
        <v>0</v>
      </c>
      <c r="O44" s="8">
        <f>VLOOKUP(maestro_NIST!L32,'iso 27002'!$D$2:$E$160,2,0)</f>
        <v>0</v>
      </c>
      <c r="P44" s="8">
        <f>VLOOKUP(maestro_NIST!M32,'iso 27002'!$D$2:$E$160,2,0)</f>
        <v>0</v>
      </c>
      <c r="Q44" s="8">
        <f>VLOOKUP(maestro_NIST!N32,'iso 27002'!$D$2:$E$160,2,0)</f>
        <v>0</v>
      </c>
      <c r="R44" s="8">
        <f>VLOOKUP(maestro_NIST!O32,'iso 27002'!$D$2:$E$160,2,0)</f>
        <v>0</v>
      </c>
      <c r="S44" s="8">
        <f>VLOOKUP(maestro_NIST!P32,'iso 27002'!$D$2:$E$160,2,0)</f>
        <v>0</v>
      </c>
    </row>
    <row r="45" spans="1:19" x14ac:dyDescent="0.25">
      <c r="A45" s="12" t="s">
        <v>40</v>
      </c>
      <c r="B45" s="170"/>
      <c r="C45" s="12">
        <f t="shared" si="0"/>
        <v>5</v>
      </c>
      <c r="D45" s="12"/>
      <c r="E45" s="12"/>
      <c r="F45" s="150">
        <f t="shared" si="1"/>
        <v>0</v>
      </c>
      <c r="G45" s="144"/>
      <c r="H45" s="8">
        <f>VLOOKUP(maestro_NIST!E33,'iso 27002'!$D$2:$E$160,2,0)</f>
        <v>0</v>
      </c>
      <c r="I45" s="8">
        <f>VLOOKUP(maestro_NIST!F33,'iso 27002'!$D$2:$E$160,2,0)</f>
        <v>0</v>
      </c>
      <c r="J45" s="8">
        <f>VLOOKUP(maestro_NIST!G33,'iso 27002'!$D$2:$E$160,2,0)</f>
        <v>0</v>
      </c>
      <c r="K45" s="8">
        <f>VLOOKUP(maestro_NIST!H33,'iso 27002'!$D$2:$E$160,2,0)</f>
        <v>0</v>
      </c>
      <c r="L45" s="8">
        <f>VLOOKUP(maestro_NIST!I33,'iso 27002'!$D$2:$E$160,2,0)</f>
        <v>0</v>
      </c>
    </row>
    <row r="46" spans="1:19" ht="25.5" x14ac:dyDescent="0.25">
      <c r="A46" s="12" t="s">
        <v>41</v>
      </c>
      <c r="B46" s="170"/>
      <c r="C46" s="12">
        <f t="shared" si="0"/>
        <v>6</v>
      </c>
      <c r="D46" s="12"/>
      <c r="E46" s="12"/>
      <c r="F46" s="150">
        <f t="shared" si="1"/>
        <v>0</v>
      </c>
      <c r="G46" s="144"/>
      <c r="H46" s="8">
        <f>VLOOKUP(maestro_NIST!E34,'iso 27002'!$D$2:$E$160,2,0)</f>
        <v>0</v>
      </c>
      <c r="I46" s="8">
        <f>VLOOKUP(maestro_NIST!F34,'iso 27002'!$D$2:$E$160,2,0)</f>
        <v>0</v>
      </c>
      <c r="J46" s="8">
        <f>VLOOKUP(maestro_NIST!G34,'iso 27002'!$D$2:$E$160,2,0)</f>
        <v>0</v>
      </c>
      <c r="K46" s="8">
        <f>VLOOKUP(maestro_NIST!H34,'iso 27002'!$D$2:$E$160,2,0)</f>
        <v>0</v>
      </c>
      <c r="L46" s="8">
        <f>VLOOKUP(maestro_NIST!I34,'iso 27002'!$D$2:$E$160,2,0)</f>
        <v>0</v>
      </c>
      <c r="M46" s="8">
        <f>VLOOKUP(maestro_NIST!J34,'iso 27002'!$D$2:$E$160,2,0)</f>
        <v>0</v>
      </c>
    </row>
    <row r="47" spans="1:19" ht="25.5" x14ac:dyDescent="0.25">
      <c r="A47" s="12" t="s">
        <v>42</v>
      </c>
      <c r="B47" s="170"/>
      <c r="C47" s="12">
        <f t="shared" si="0"/>
        <v>5</v>
      </c>
      <c r="D47" s="12"/>
      <c r="E47" s="12"/>
      <c r="F47" s="150">
        <f t="shared" si="1"/>
        <v>0</v>
      </c>
      <c r="G47" s="144"/>
      <c r="H47" s="8">
        <f>VLOOKUP(maestro_NIST!E35,'iso 27002'!$D$2:$E$160,2,0)</f>
        <v>0</v>
      </c>
      <c r="I47" s="8">
        <f>VLOOKUP(maestro_NIST!F35,'iso 27002'!$D$2:$E$160,2,0)</f>
        <v>0</v>
      </c>
      <c r="J47" s="8">
        <f>VLOOKUP(maestro_NIST!G35,'iso 27002'!$D$2:$E$160,2,0)</f>
        <v>0</v>
      </c>
      <c r="K47" s="8">
        <f>VLOOKUP(maestro_NIST!H35,'iso 27002'!$D$2:$E$160,2,0)</f>
        <v>0</v>
      </c>
      <c r="L47" s="8">
        <f>VLOOKUP(maestro_NIST!I35,'iso 27002'!$D$2:$E$160,2,0)</f>
        <v>0</v>
      </c>
    </row>
    <row r="48" spans="1:19" ht="28.5" x14ac:dyDescent="0.25">
      <c r="A48" s="12" t="s">
        <v>43</v>
      </c>
      <c r="B48" s="170"/>
      <c r="C48" s="12">
        <f t="shared" si="0"/>
        <v>2</v>
      </c>
      <c r="D48" s="12"/>
      <c r="E48" s="12"/>
      <c r="F48" s="150">
        <f t="shared" si="1"/>
        <v>0</v>
      </c>
      <c r="G48" s="144"/>
      <c r="H48" s="8">
        <f>VLOOKUP(maestro_NIST!E36,'iso 27002'!$D$2:$E$160,2,0)</f>
        <v>0</v>
      </c>
      <c r="I48" s="8">
        <f>VLOOKUP(maestro_NIST!F36,'iso 27002'!$D$2:$E$160,2,0)</f>
        <v>0</v>
      </c>
    </row>
    <row r="49" spans="1:30" ht="38.25" x14ac:dyDescent="0.25">
      <c r="A49" s="12" t="s">
        <v>44</v>
      </c>
      <c r="B49" s="170"/>
      <c r="C49" s="12">
        <f t="shared" si="0"/>
        <v>6</v>
      </c>
      <c r="D49" s="12"/>
      <c r="E49" s="12"/>
      <c r="F49" s="150">
        <f t="shared" si="1"/>
        <v>0</v>
      </c>
      <c r="G49" s="144"/>
      <c r="H49" s="8">
        <f>VLOOKUP(maestro_NIST!E37,'iso 27002'!$D$2:$E$160,2,0)</f>
        <v>0</v>
      </c>
      <c r="I49" s="8">
        <f>VLOOKUP(maestro_NIST!F37,'iso 27002'!$D$2:$E$160,2,0)</f>
        <v>0</v>
      </c>
      <c r="J49" s="8">
        <f>VLOOKUP(maestro_NIST!G37,'iso 27002'!$D$2:$E$160,2,0)</f>
        <v>0</v>
      </c>
      <c r="K49" s="8">
        <f>VLOOKUP(maestro_NIST!H37,'iso 27002'!$D$2:$E$160,2,0)</f>
        <v>0</v>
      </c>
      <c r="L49" s="8">
        <f>VLOOKUP(maestro_NIST!I37,'iso 27002'!$D$2:$E$160,2,0)</f>
        <v>0</v>
      </c>
      <c r="M49" s="8">
        <f>VLOOKUP(maestro_NIST!J37,'iso 27002'!$D$2:$E$160,2,0)</f>
        <v>0</v>
      </c>
    </row>
    <row r="50" spans="1:30" x14ac:dyDescent="0.25">
      <c r="A50" s="120" t="s">
        <v>1255</v>
      </c>
      <c r="B50" s="173"/>
      <c r="C50" s="120"/>
      <c r="D50" s="120"/>
      <c r="E50" s="121">
        <f>AVERAGE(F51:F55)</f>
        <v>0</v>
      </c>
      <c r="F50" s="153"/>
      <c r="G50" s="162"/>
      <c r="H50" s="134"/>
      <c r="I50" s="8"/>
      <c r="J50" s="8"/>
      <c r="K50" s="8"/>
      <c r="L50" s="8"/>
      <c r="M50" s="8"/>
    </row>
    <row r="51" spans="1:30" x14ac:dyDescent="0.25">
      <c r="A51" s="12" t="s">
        <v>46</v>
      </c>
      <c r="B51" s="170"/>
      <c r="C51" s="12">
        <f t="shared" si="0"/>
        <v>2</v>
      </c>
      <c r="D51" s="12"/>
      <c r="E51" s="12"/>
      <c r="F51" s="150">
        <f t="shared" si="1"/>
        <v>0</v>
      </c>
      <c r="G51" s="144"/>
      <c r="H51" s="8">
        <f>VLOOKUP(maestro_NIST!E38,'iso 27002'!$D$2:$E$160,2,0)</f>
        <v>0</v>
      </c>
      <c r="I51" s="8">
        <f>VLOOKUP(maestro_NIST!F38,'iso 27002'!$D$2:$E$160,2,0)</f>
        <v>0</v>
      </c>
    </row>
    <row r="52" spans="1:30" x14ac:dyDescent="0.25">
      <c r="A52" s="12" t="s">
        <v>47</v>
      </c>
      <c r="B52" s="170"/>
      <c r="C52" s="12">
        <f t="shared" si="0"/>
        <v>2</v>
      </c>
      <c r="D52" s="12"/>
      <c r="E52" s="12"/>
      <c r="F52" s="150">
        <f t="shared" si="1"/>
        <v>0</v>
      </c>
      <c r="G52" s="144"/>
      <c r="H52" s="8">
        <f>VLOOKUP(maestro_NIST!E39,'iso 27002'!$D$2:$E$160,2,0)</f>
        <v>0</v>
      </c>
      <c r="I52" s="8">
        <f>VLOOKUP(maestro_NIST!F39,'iso 27002'!$D$2:$E$160,2,0)</f>
        <v>0</v>
      </c>
    </row>
    <row r="53" spans="1:30" ht="25.5" x14ac:dyDescent="0.25">
      <c r="A53" s="12" t="s">
        <v>48</v>
      </c>
      <c r="B53" s="170"/>
      <c r="C53" s="12">
        <f t="shared" si="0"/>
        <v>3</v>
      </c>
      <c r="D53" s="12"/>
      <c r="E53" s="12"/>
      <c r="F53" s="150">
        <f t="shared" si="1"/>
        <v>0</v>
      </c>
      <c r="G53" s="144"/>
      <c r="H53" s="8">
        <f>VLOOKUP(maestro_NIST!E40,'iso 27002'!$D$2:$E$160,2,0)</f>
        <v>0</v>
      </c>
      <c r="I53" s="8">
        <f>VLOOKUP(maestro_NIST!F40,'iso 27002'!$D$2:$E$160,2,0)</f>
        <v>0</v>
      </c>
      <c r="J53" s="8">
        <f>VLOOKUP(maestro_NIST!G40,'iso 27002'!$D$2:$E$160,2,0)</f>
        <v>0</v>
      </c>
    </row>
    <row r="54" spans="1:30" x14ac:dyDescent="0.25">
      <c r="A54" s="12" t="s">
        <v>49</v>
      </c>
      <c r="B54" s="170"/>
      <c r="C54" s="12">
        <f t="shared" si="0"/>
        <v>2</v>
      </c>
      <c r="D54" s="12"/>
      <c r="E54" s="12"/>
      <c r="F54" s="150">
        <f t="shared" si="1"/>
        <v>0</v>
      </c>
      <c r="G54" s="144"/>
      <c r="H54" s="8">
        <f>VLOOKUP(maestro_NIST!E41,'iso 27002'!$D$2:$E$160,2,0)</f>
        <v>0</v>
      </c>
      <c r="I54" s="8">
        <f>VLOOKUP(maestro_NIST!F41,'iso 27002'!$D$2:$E$160,2,0)</f>
        <v>0</v>
      </c>
    </row>
    <row r="55" spans="1:30" ht="25.5" x14ac:dyDescent="0.25">
      <c r="A55" s="12" t="s">
        <v>50</v>
      </c>
      <c r="B55" s="170"/>
      <c r="C55" s="12">
        <f t="shared" si="0"/>
        <v>2</v>
      </c>
      <c r="D55" s="12"/>
      <c r="E55" s="12"/>
      <c r="F55" s="150">
        <f t="shared" si="1"/>
        <v>0</v>
      </c>
      <c r="G55" s="144"/>
      <c r="H55" s="8">
        <f>VLOOKUP(maestro_NIST!E42,'iso 27002'!$D$2:$E$160,2,0)</f>
        <v>0</v>
      </c>
      <c r="I55" s="8">
        <f>VLOOKUP(maestro_NIST!F42,'iso 27002'!$D$2:$E$160,2,0)</f>
        <v>0</v>
      </c>
    </row>
    <row r="56" spans="1:30" x14ac:dyDescent="0.25">
      <c r="A56" s="120" t="s">
        <v>1268</v>
      </c>
      <c r="B56" s="173"/>
      <c r="C56" s="120"/>
      <c r="D56" s="120"/>
      <c r="E56" s="121">
        <f>AVERAGE(F57:F64)</f>
        <v>0</v>
      </c>
      <c r="F56" s="153"/>
      <c r="G56" s="162"/>
      <c r="H56" s="134"/>
      <c r="I56" s="8"/>
    </row>
    <row r="57" spans="1:30" x14ac:dyDescent="0.25">
      <c r="A57" s="12" t="s">
        <v>52</v>
      </c>
      <c r="B57" s="170"/>
      <c r="C57" s="12">
        <f t="shared" si="0"/>
        <v>1</v>
      </c>
      <c r="D57" s="12"/>
      <c r="E57" s="12"/>
      <c r="F57" s="150">
        <f t="shared" si="1"/>
        <v>0</v>
      </c>
      <c r="G57" s="144"/>
      <c r="H57" s="8">
        <f>VLOOKUP(maestro_NIST!E43,'iso 27002'!$D$2:$E$160,2,0)</f>
        <v>0</v>
      </c>
    </row>
    <row r="58" spans="1:30" x14ac:dyDescent="0.25">
      <c r="A58" s="12" t="s">
        <v>53</v>
      </c>
      <c r="B58" s="170"/>
      <c r="C58" s="12">
        <f t="shared" si="0"/>
        <v>6</v>
      </c>
      <c r="D58" s="12"/>
      <c r="E58" s="12"/>
      <c r="F58" s="150">
        <f t="shared" si="1"/>
        <v>0</v>
      </c>
      <c r="G58" s="144"/>
      <c r="H58" s="8">
        <f>VLOOKUP(maestro_NIST!E44,'iso 27002'!$D$2:$E$160,2,0)</f>
        <v>0</v>
      </c>
      <c r="I58" s="8">
        <f>VLOOKUP(maestro_NIST!F44,'iso 27002'!$D$2:$E$160,2,0)</f>
        <v>0</v>
      </c>
      <c r="J58" s="8">
        <f>VLOOKUP(maestro_NIST!G44,'iso 27002'!$D$2:$E$160,2,0)</f>
        <v>0</v>
      </c>
      <c r="K58" s="8">
        <f>VLOOKUP(maestro_NIST!H44,'iso 27002'!$D$2:$E$160,2,0)</f>
        <v>0</v>
      </c>
      <c r="L58" s="8">
        <f>VLOOKUP(maestro_NIST!I44,'iso 27002'!$D$2:$E$160,2,0)</f>
        <v>0</v>
      </c>
      <c r="M58" s="8">
        <f>VLOOKUP(maestro_NIST!J44,'iso 27002'!$D$2:$E$160,2,0)</f>
        <v>0</v>
      </c>
    </row>
    <row r="59" spans="1:30" ht="25.5" x14ac:dyDescent="0.25">
      <c r="A59" s="12" t="s">
        <v>54</v>
      </c>
      <c r="B59" s="170"/>
      <c r="C59" s="12">
        <f t="shared" si="0"/>
        <v>6</v>
      </c>
      <c r="D59" s="12"/>
      <c r="E59" s="12"/>
      <c r="F59" s="150">
        <f t="shared" si="1"/>
        <v>0</v>
      </c>
      <c r="G59" s="144"/>
      <c r="H59" s="8">
        <f>VLOOKUP(maestro_NIST!E45,'iso 27002'!$D$2:$E$160,2,0)</f>
        <v>0</v>
      </c>
      <c r="I59" s="8">
        <f>VLOOKUP(maestro_NIST!F45,'iso 27002'!$D$2:$E$160,2,0)</f>
        <v>0</v>
      </c>
      <c r="J59" s="8">
        <f>VLOOKUP(maestro_NIST!G45,'iso 27002'!$D$2:$E$160,2,0)</f>
        <v>0</v>
      </c>
      <c r="K59" s="8">
        <f>VLOOKUP(maestro_NIST!H45,'iso 27002'!$D$2:$E$160,2,0)</f>
        <v>0</v>
      </c>
      <c r="L59" s="8">
        <f>VLOOKUP(maestro_NIST!I45,'iso 27002'!$D$2:$E$160,2,0)</f>
        <v>0</v>
      </c>
      <c r="M59" s="8">
        <f>VLOOKUP(maestro_NIST!J45,'iso 27002'!$D$2:$E$160,2,0)</f>
        <v>0</v>
      </c>
    </row>
    <row r="60" spans="1:30" x14ac:dyDescent="0.25">
      <c r="A60" s="12" t="s">
        <v>55</v>
      </c>
      <c r="B60" s="170"/>
      <c r="C60" s="12">
        <f t="shared" si="0"/>
        <v>2</v>
      </c>
      <c r="D60" s="12"/>
      <c r="E60" s="12"/>
      <c r="F60" s="150">
        <f t="shared" si="1"/>
        <v>0</v>
      </c>
      <c r="G60" s="144"/>
      <c r="H60" s="8">
        <f>VLOOKUP(maestro_NIST!E46,'iso 27002'!$D$2:$E$160,2,0)</f>
        <v>0</v>
      </c>
      <c r="I60" s="8">
        <f>VLOOKUP(maestro_NIST!F46,'iso 27002'!$D$2:$E$160,2,0)</f>
        <v>0</v>
      </c>
      <c r="J60" s="8"/>
      <c r="K60" s="8"/>
      <c r="L60" s="8"/>
      <c r="M60" s="8"/>
    </row>
    <row r="61" spans="1:30" x14ac:dyDescent="0.25">
      <c r="A61" s="12" t="s">
        <v>56</v>
      </c>
      <c r="B61" s="170"/>
      <c r="C61" s="12">
        <f t="shared" si="0"/>
        <v>23</v>
      </c>
      <c r="D61" s="12"/>
      <c r="E61" s="12"/>
      <c r="F61" s="150">
        <f t="shared" si="1"/>
        <v>0</v>
      </c>
      <c r="G61" s="144"/>
      <c r="H61" s="8">
        <f>VLOOKUP(maestro_NIST!E47,'iso 27002'!$D$2:$E$160,2,0)</f>
        <v>0</v>
      </c>
      <c r="I61" s="8">
        <f>VLOOKUP(maestro_NIST!F47,'iso 27002'!$D$2:$E$160,2,0)</f>
        <v>0</v>
      </c>
      <c r="J61" s="8">
        <f>VLOOKUP(maestro_NIST!G47,'iso 27002'!$D$2:$E$160,2,0)</f>
        <v>0</v>
      </c>
      <c r="K61" s="8">
        <f>VLOOKUP(maestro_NIST!H47,'iso 27002'!$D$2:$E$160,2,0)</f>
        <v>0</v>
      </c>
      <c r="L61" s="8">
        <f>VLOOKUP(maestro_NIST!I47,'iso 27002'!$D$2:$E$160,2,0)</f>
        <v>0</v>
      </c>
      <c r="M61" s="8">
        <f>VLOOKUP(maestro_NIST!J47,'iso 27002'!$D$2:$E$160,2,0)</f>
        <v>0</v>
      </c>
      <c r="N61" s="8">
        <f>VLOOKUP(maestro_NIST!K47,'iso 27002'!$D$2:$E$160,2,0)</f>
        <v>0</v>
      </c>
      <c r="O61" s="8">
        <f>VLOOKUP(maestro_NIST!L47,'iso 27002'!$D$2:$E$160,2,0)</f>
        <v>0</v>
      </c>
      <c r="P61" s="8">
        <f>VLOOKUP(maestro_NIST!M47,'iso 27002'!$D$2:$E$160,2,0)</f>
        <v>0</v>
      </c>
      <c r="Q61" s="8">
        <f>VLOOKUP(maestro_NIST!N47,'iso 27002'!$D$2:$E$160,2,0)</f>
        <v>0</v>
      </c>
      <c r="R61" s="8">
        <f>VLOOKUP(maestro_NIST!O47,'iso 27002'!$D$2:$E$160,2,0)</f>
        <v>0</v>
      </c>
      <c r="S61" s="8">
        <f>VLOOKUP(maestro_NIST!P47,'iso 27002'!$D$2:$E$160,2,0)</f>
        <v>0</v>
      </c>
      <c r="T61" s="8">
        <f>VLOOKUP(maestro_NIST!Q47,'iso 27002'!$D$2:$E$160,2,0)</f>
        <v>0</v>
      </c>
      <c r="U61" s="8">
        <f>VLOOKUP(maestro_NIST!R47,'iso 27002'!$D$2:$E$160,2,0)</f>
        <v>0</v>
      </c>
      <c r="V61" s="8">
        <f>VLOOKUP(maestro_NIST!S47,'iso 27002'!$D$2:$E$160,2,0)</f>
        <v>0</v>
      </c>
      <c r="W61" s="8">
        <f>VLOOKUP(maestro_NIST!T47,'iso 27002'!$D$2:$E$160,2,0)</f>
        <v>0</v>
      </c>
      <c r="X61" s="8">
        <f>VLOOKUP(maestro_NIST!U47,'iso 27002'!$D$2:$E$160,2,0)</f>
        <v>0</v>
      </c>
      <c r="Y61" s="8">
        <f>VLOOKUP(maestro_NIST!V47,'iso 27002'!$D$2:$E$160,2,0)</f>
        <v>0</v>
      </c>
      <c r="Z61" s="8">
        <f>VLOOKUP(maestro_NIST!W47,'iso 27002'!$D$2:$E$160,2,0)</f>
        <v>0</v>
      </c>
      <c r="AA61" s="8">
        <f>VLOOKUP(maestro_NIST!X47,'iso 27002'!$D$2:$E$160,2,0)</f>
        <v>0</v>
      </c>
      <c r="AB61" s="8">
        <f>VLOOKUP(maestro_NIST!Y47,'iso 27002'!$D$2:$E$160,2,0)</f>
        <v>0</v>
      </c>
      <c r="AC61" s="8">
        <f>VLOOKUP(maestro_NIST!Z47,'iso 27002'!$D$2:$E$160,2,0)</f>
        <v>0</v>
      </c>
      <c r="AD61" s="8">
        <f>VLOOKUP(maestro_NIST!AA47,'iso 27002'!$D$2:$E$160,2,0)</f>
        <v>0</v>
      </c>
    </row>
    <row r="62" spans="1:30" ht="25.5" x14ac:dyDescent="0.25">
      <c r="A62" s="12" t="s">
        <v>57</v>
      </c>
      <c r="B62" s="170"/>
      <c r="C62" s="12">
        <f t="shared" si="0"/>
        <v>5</v>
      </c>
      <c r="D62" s="12"/>
      <c r="E62" s="12"/>
      <c r="F62" s="150">
        <f t="shared" si="1"/>
        <v>0</v>
      </c>
      <c r="G62" s="144"/>
      <c r="H62" s="8">
        <f>VLOOKUP(maestro_NIST!E48,'iso 27002'!$D$2:$E$160,2,0)</f>
        <v>0</v>
      </c>
      <c r="I62" s="8">
        <f>VLOOKUP(maestro_NIST!F48,'iso 27002'!$D$2:$E$160,2,0)</f>
        <v>0</v>
      </c>
      <c r="J62" s="8">
        <f>VLOOKUP(maestro_NIST!G48,'iso 27002'!$D$2:$E$160,2,0)</f>
        <v>0</v>
      </c>
      <c r="K62" s="8">
        <f>VLOOKUP(maestro_NIST!H48,'iso 27002'!$D$2:$E$160,2,0)</f>
        <v>0</v>
      </c>
      <c r="L62" s="8">
        <f>VLOOKUP(maestro_NIST!I48,'iso 27002'!$D$2:$E$160,2,0)</f>
        <v>0</v>
      </c>
    </row>
    <row r="63" spans="1:30" ht="25.5" x14ac:dyDescent="0.25">
      <c r="A63" s="12" t="s">
        <v>58</v>
      </c>
      <c r="B63" s="170"/>
      <c r="C63" s="12">
        <f t="shared" si="0"/>
        <v>1</v>
      </c>
      <c r="D63" s="12"/>
      <c r="E63" s="12"/>
      <c r="F63" s="150">
        <f t="shared" si="1"/>
        <v>0</v>
      </c>
      <c r="G63" s="144"/>
      <c r="H63" s="8">
        <f>VLOOKUP(maestro_NIST!E49,'iso 27002'!$D$2:$E$160,2,0)</f>
        <v>0</v>
      </c>
    </row>
    <row r="64" spans="1:30" x14ac:dyDescent="0.25">
      <c r="A64" s="12" t="s">
        <v>59</v>
      </c>
      <c r="B64" s="170"/>
      <c r="C64" s="12">
        <f t="shared" si="0"/>
        <v>1</v>
      </c>
      <c r="D64" s="12"/>
      <c r="E64" s="12"/>
      <c r="F64" s="150">
        <f t="shared" si="1"/>
        <v>0</v>
      </c>
      <c r="G64" s="144"/>
      <c r="H64" s="8">
        <f>VLOOKUP(maestro_NIST!E50,'iso 27002'!$D$2:$E$160,2,0)</f>
        <v>0</v>
      </c>
    </row>
    <row r="65" spans="1:14" x14ac:dyDescent="0.25">
      <c r="A65" s="120" t="s">
        <v>1267</v>
      </c>
      <c r="B65" s="173"/>
      <c r="C65" s="120"/>
      <c r="D65" s="120"/>
      <c r="E65" s="121">
        <f>AVERAGE(F66:F77)</f>
        <v>0</v>
      </c>
      <c r="F65" s="153"/>
      <c r="G65" s="162"/>
      <c r="H65" s="134"/>
    </row>
    <row r="66" spans="1:14" ht="38.25" x14ac:dyDescent="0.25">
      <c r="A66" s="12" t="s">
        <v>61</v>
      </c>
      <c r="B66" s="170"/>
      <c r="C66" s="12">
        <f t="shared" si="0"/>
        <v>6</v>
      </c>
      <c r="D66" s="12"/>
      <c r="E66" s="12"/>
      <c r="F66" s="150">
        <f t="shared" si="1"/>
        <v>0</v>
      </c>
      <c r="G66" s="144"/>
      <c r="H66" s="8">
        <f>VLOOKUP(maestro_NIST!E51,'iso 27002'!$D$2:$E$160,2,0)</f>
        <v>0</v>
      </c>
      <c r="I66" s="8">
        <f>VLOOKUP(maestro_NIST!F51,'iso 27002'!$D$2:$E$160,2,0)</f>
        <v>0</v>
      </c>
      <c r="J66" s="8">
        <f>VLOOKUP(maestro_NIST!G51,'iso 27002'!$D$2:$E$160,2,0)</f>
        <v>0</v>
      </c>
      <c r="K66" s="8">
        <f>VLOOKUP(maestro_NIST!H51,'iso 27002'!$D$2:$E$160,2,0)</f>
        <v>0</v>
      </c>
      <c r="L66" s="8">
        <f>VLOOKUP(maestro_NIST!I51,'iso 27002'!$D$2:$E$160,2,0)</f>
        <v>0</v>
      </c>
      <c r="M66" s="8">
        <f>VLOOKUP(maestro_NIST!J51,'iso 27002'!$D$2:$E$160,2,0)</f>
        <v>0</v>
      </c>
    </row>
    <row r="67" spans="1:14" ht="25.5" x14ac:dyDescent="0.25">
      <c r="A67" s="12" t="s">
        <v>62</v>
      </c>
      <c r="B67" s="170"/>
      <c r="C67" s="12">
        <f t="shared" si="0"/>
        <v>4</v>
      </c>
      <c r="D67" s="12"/>
      <c r="E67" s="12"/>
      <c r="F67" s="150">
        <f t="shared" si="1"/>
        <v>0</v>
      </c>
      <c r="G67" s="144"/>
      <c r="H67" s="8">
        <f>VLOOKUP(maestro_NIST!E52,'iso 27002'!$D$2:$E$160,2,0)</f>
        <v>0</v>
      </c>
      <c r="I67" s="8">
        <f>VLOOKUP(maestro_NIST!F52,'iso 27002'!$D$2:$E$160,2,0)</f>
        <v>0</v>
      </c>
      <c r="J67" s="8">
        <f>VLOOKUP(maestro_NIST!G52,'iso 27002'!$D$2:$E$160,2,0)</f>
        <v>0</v>
      </c>
      <c r="K67" s="8">
        <f>VLOOKUP(maestro_NIST!H52,'iso 27002'!$D$2:$E$160,2,0)</f>
        <v>0</v>
      </c>
    </row>
    <row r="68" spans="1:14" x14ac:dyDescent="0.25">
      <c r="A68" s="12" t="s">
        <v>63</v>
      </c>
      <c r="B68" s="170"/>
      <c r="C68" s="12">
        <f t="shared" si="0"/>
        <v>6</v>
      </c>
      <c r="D68" s="12"/>
      <c r="E68" s="12"/>
      <c r="F68" s="150">
        <f t="shared" si="1"/>
        <v>0</v>
      </c>
      <c r="G68" s="144"/>
      <c r="H68" s="8">
        <f>VLOOKUP(maestro_NIST!E53,'iso 27002'!$D$2:$E$160,2,0)</f>
        <v>0</v>
      </c>
      <c r="I68" s="8">
        <f>VLOOKUP(maestro_NIST!F53,'iso 27002'!$D$2:$E$160,2,0)</f>
        <v>0</v>
      </c>
      <c r="J68" s="8">
        <f>VLOOKUP(maestro_NIST!G53,'iso 27002'!$D$2:$E$160,2,0)</f>
        <v>0</v>
      </c>
      <c r="K68" s="8">
        <f>VLOOKUP(maestro_NIST!H53,'iso 27002'!$D$2:$E$160,2,0)</f>
        <v>0</v>
      </c>
      <c r="L68" s="8">
        <f>VLOOKUP(maestro_NIST!I53,'iso 27002'!$D$2:$E$160,2,0)</f>
        <v>0</v>
      </c>
      <c r="M68" s="8">
        <f>VLOOKUP(maestro_NIST!J53,'iso 27002'!$D$2:$E$160,2,0)</f>
        <v>0</v>
      </c>
    </row>
    <row r="69" spans="1:14" x14ac:dyDescent="0.25">
      <c r="A69" s="12" t="s">
        <v>64</v>
      </c>
      <c r="B69" s="170"/>
      <c r="C69" s="12">
        <f t="shared" si="0"/>
        <v>4</v>
      </c>
      <c r="D69" s="12"/>
      <c r="E69" s="12"/>
      <c r="F69" s="150">
        <f t="shared" si="1"/>
        <v>0</v>
      </c>
      <c r="G69" s="144"/>
      <c r="H69" s="8">
        <f>VLOOKUP(maestro_NIST!E54,'iso 27002'!$D$2:$E$160,2,0)</f>
        <v>0</v>
      </c>
      <c r="I69" s="8">
        <f>VLOOKUP(maestro_NIST!F54,'iso 27002'!$D$2:$E$160,2,0)</f>
        <v>0</v>
      </c>
      <c r="J69" s="8">
        <f>VLOOKUP(maestro_NIST!G54,'iso 27002'!$D$2:$E$160,2,0)</f>
        <v>0</v>
      </c>
      <c r="K69" s="8">
        <f>VLOOKUP(maestro_NIST!H54,'iso 27002'!$D$2:$E$160,2,0)</f>
        <v>0</v>
      </c>
    </row>
    <row r="70" spans="1:14" ht="25.5" x14ac:dyDescent="0.25">
      <c r="A70" s="12" t="s">
        <v>65</v>
      </c>
      <c r="B70" s="170"/>
      <c r="C70" s="12">
        <f t="shared" si="0"/>
        <v>4</v>
      </c>
      <c r="D70" s="12"/>
      <c r="E70" s="12"/>
      <c r="F70" s="150">
        <f t="shared" si="1"/>
        <v>0</v>
      </c>
      <c r="G70" s="144"/>
      <c r="H70" s="8">
        <f>VLOOKUP(maestro_NIST!E55,'iso 27002'!$D$2:$E$160,2,0)</f>
        <v>0</v>
      </c>
      <c r="I70" s="8">
        <f>VLOOKUP(maestro_NIST!F55,'iso 27002'!$D$2:$E$160,2,0)</f>
        <v>0</v>
      </c>
      <c r="J70" s="8">
        <f>VLOOKUP(maestro_NIST!G55,'iso 27002'!$D$2:$E$160,2,0)</f>
        <v>0</v>
      </c>
      <c r="K70" s="8">
        <f>VLOOKUP(maestro_NIST!H55,'iso 27002'!$D$2:$E$160,2,0)</f>
        <v>0</v>
      </c>
    </row>
    <row r="71" spans="1:14" x14ac:dyDescent="0.25">
      <c r="A71" s="12" t="s">
        <v>66</v>
      </c>
      <c r="B71" s="170"/>
      <c r="C71" s="12">
        <f t="shared" si="0"/>
        <v>4</v>
      </c>
      <c r="D71" s="12"/>
      <c r="E71" s="12"/>
      <c r="F71" s="150">
        <f t="shared" si="1"/>
        <v>0</v>
      </c>
      <c r="G71" s="144"/>
      <c r="H71" s="8">
        <f>VLOOKUP(maestro_NIST!E56,'iso 27002'!$D$2:$E$160,2,0)</f>
        <v>0</v>
      </c>
      <c r="I71" s="8">
        <f>VLOOKUP(maestro_NIST!F56,'iso 27002'!$D$2:$E$160,2,0)</f>
        <v>0</v>
      </c>
      <c r="J71" s="8">
        <f>VLOOKUP(maestro_NIST!G56,'iso 27002'!$D$2:$E$160,2,0)</f>
        <v>0</v>
      </c>
      <c r="K71" s="8">
        <f>VLOOKUP(maestro_NIST!H56,'iso 27002'!$D$2:$E$160,2,0)</f>
        <v>0</v>
      </c>
    </row>
    <row r="72" spans="1:14" x14ac:dyDescent="0.25">
      <c r="A72" s="12" t="s">
        <v>67</v>
      </c>
      <c r="B72" s="170"/>
      <c r="C72" s="12">
        <f t="shared" si="0"/>
        <v>3</v>
      </c>
      <c r="D72" s="12"/>
      <c r="E72" s="12"/>
      <c r="F72" s="150">
        <f t="shared" si="1"/>
        <v>0</v>
      </c>
      <c r="G72" s="144"/>
      <c r="H72" s="8">
        <f>VLOOKUP(maestro_NIST!E57,'iso 27002'!$D$2:$E$160,2,0)</f>
        <v>0</v>
      </c>
      <c r="I72" s="8">
        <f>VLOOKUP(maestro_NIST!F57,'iso 27002'!$D$2:$E$160,2,0)</f>
        <v>0</v>
      </c>
      <c r="J72" s="8">
        <f>VLOOKUP(maestro_NIST!G57,'iso 27002'!$D$2:$E$160,2,0)</f>
        <v>0</v>
      </c>
    </row>
    <row r="73" spans="1:14" x14ac:dyDescent="0.25">
      <c r="A73" s="12" t="s">
        <v>68</v>
      </c>
      <c r="B73" s="170"/>
      <c r="C73" s="12">
        <f t="shared" si="0"/>
        <v>1</v>
      </c>
      <c r="D73" s="12"/>
      <c r="E73" s="12"/>
      <c r="F73" s="150">
        <f t="shared" si="1"/>
        <v>0</v>
      </c>
      <c r="G73" s="144"/>
      <c r="H73" s="8">
        <f>VLOOKUP(maestro_NIST!E58,'iso 27002'!$D$2:$E$160,2,0)</f>
        <v>0</v>
      </c>
    </row>
    <row r="74" spans="1:14" ht="38.25" x14ac:dyDescent="0.25">
      <c r="A74" s="12" t="s">
        <v>69</v>
      </c>
      <c r="B74" s="170"/>
      <c r="C74" s="12">
        <f t="shared" si="0"/>
        <v>4</v>
      </c>
      <c r="D74" s="12"/>
      <c r="E74" s="12"/>
      <c r="F74" s="150">
        <f t="shared" si="1"/>
        <v>0</v>
      </c>
      <c r="G74" s="144"/>
      <c r="H74" s="8">
        <f>VLOOKUP(maestro_NIST!E59,'iso 27002'!$D$2:$E$160,2,0)</f>
        <v>0</v>
      </c>
      <c r="I74" s="8">
        <f>VLOOKUP(maestro_NIST!F59,'iso 27002'!$D$2:$E$160,2,0)</f>
        <v>0</v>
      </c>
      <c r="J74" s="8">
        <f>VLOOKUP(maestro_NIST!G59,'iso 27002'!$D$2:$E$160,2,0)</f>
        <v>0</v>
      </c>
      <c r="K74" s="8">
        <f>VLOOKUP(maestro_NIST!H59,'iso 27002'!$D$2:$E$160,2,0)</f>
        <v>0</v>
      </c>
    </row>
    <row r="75" spans="1:14" x14ac:dyDescent="0.25">
      <c r="A75" s="12" t="s">
        <v>70</v>
      </c>
      <c r="B75" s="170"/>
      <c r="C75" s="12">
        <f t="shared" si="0"/>
        <v>1</v>
      </c>
      <c r="D75" s="12"/>
      <c r="E75" s="12"/>
      <c r="F75" s="150">
        <f t="shared" si="1"/>
        <v>0</v>
      </c>
      <c r="G75" s="144"/>
      <c r="H75" s="8">
        <f>VLOOKUP(maestro_NIST!E60,'iso 27002'!$D$2:$E$160,2,0)</f>
        <v>0</v>
      </c>
    </row>
    <row r="76" spans="1:14" ht="25.5" x14ac:dyDescent="0.25">
      <c r="A76" s="12" t="s">
        <v>71</v>
      </c>
      <c r="B76" s="170"/>
      <c r="C76" s="12">
        <f t="shared" si="0"/>
        <v>7</v>
      </c>
      <c r="D76" s="12"/>
      <c r="E76" s="12"/>
      <c r="F76" s="150">
        <f t="shared" si="1"/>
        <v>0</v>
      </c>
      <c r="G76" s="144"/>
      <c r="H76" s="8">
        <f>VLOOKUP(maestro_NIST!E61,'iso 27002'!$D$2:$E$160,2,0)</f>
        <v>0</v>
      </c>
      <c r="I76" s="8">
        <f>VLOOKUP(maestro_NIST!F61,'iso 27002'!$D$2:$E$160,2,0)</f>
        <v>0</v>
      </c>
      <c r="J76" s="8">
        <f>VLOOKUP(maestro_NIST!G61,'iso 27002'!$D$2:$E$160,2,0)</f>
        <v>0</v>
      </c>
      <c r="K76" s="8">
        <f>VLOOKUP(maestro_NIST!H61,'iso 27002'!$D$2:$E$160,2,0)</f>
        <v>0</v>
      </c>
      <c r="L76" s="8">
        <f>VLOOKUP(maestro_NIST!I61,'iso 27002'!$D$2:$E$160,2,0)</f>
        <v>0</v>
      </c>
      <c r="M76" s="8">
        <f>VLOOKUP(maestro_NIST!J61,'iso 27002'!$D$2:$E$160,2,0)</f>
        <v>0</v>
      </c>
      <c r="N76" s="8">
        <f>VLOOKUP(maestro_NIST!K61,'iso 27002'!$D$2:$E$160,2,0)</f>
        <v>0</v>
      </c>
    </row>
    <row r="77" spans="1:14" x14ac:dyDescent="0.25">
      <c r="A77" s="12" t="s">
        <v>72</v>
      </c>
      <c r="B77" s="170"/>
      <c r="C77" s="12">
        <f t="shared" si="0"/>
        <v>5</v>
      </c>
      <c r="D77" s="12"/>
      <c r="E77" s="12"/>
      <c r="F77" s="150">
        <f t="shared" si="1"/>
        <v>0</v>
      </c>
      <c r="G77" s="144"/>
      <c r="H77" s="8">
        <f>VLOOKUP(maestro_NIST!E62,'iso 27002'!$D$2:$E$160,2,0)</f>
        <v>0</v>
      </c>
      <c r="I77" s="8">
        <f>VLOOKUP(maestro_NIST!F62,'iso 27002'!$D$2:$E$160,2,0)</f>
        <v>0</v>
      </c>
      <c r="J77" s="8">
        <f>VLOOKUP(maestro_NIST!G62,'iso 27002'!$D$2:$E$160,2,0)</f>
        <v>0</v>
      </c>
      <c r="K77" s="8">
        <f>VLOOKUP(maestro_NIST!H62,'iso 27002'!$D$2:$E$160,2,0)</f>
        <v>0</v>
      </c>
      <c r="L77" s="8">
        <f>VLOOKUP(maestro_NIST!I62,'iso 27002'!$D$2:$E$160,2,0)</f>
        <v>0</v>
      </c>
    </row>
    <row r="78" spans="1:14" x14ac:dyDescent="0.25">
      <c r="A78" s="120" t="s">
        <v>1266</v>
      </c>
      <c r="B78" s="173"/>
      <c r="C78" s="120"/>
      <c r="D78" s="120"/>
      <c r="E78" s="121">
        <f>AVERAGE(F79:F80)</f>
        <v>0</v>
      </c>
      <c r="F78" s="153"/>
      <c r="G78" s="162"/>
      <c r="H78" s="134"/>
      <c r="I78" s="8"/>
      <c r="J78" s="8"/>
      <c r="K78" s="8"/>
      <c r="L78" s="8"/>
    </row>
    <row r="79" spans="1:14" ht="25.5" x14ac:dyDescent="0.25">
      <c r="A79" s="12" t="s">
        <v>74</v>
      </c>
      <c r="B79" s="170"/>
      <c r="C79" s="12">
        <f t="shared" si="0"/>
        <v>4</v>
      </c>
      <c r="D79" s="12"/>
      <c r="E79" s="12"/>
      <c r="F79" s="150">
        <f t="shared" si="1"/>
        <v>0</v>
      </c>
      <c r="G79" s="144"/>
      <c r="H79" s="8">
        <f>VLOOKUP(maestro_NIST!E63,'iso 27002'!$D$2:$E$160,2,0)</f>
        <v>0</v>
      </c>
      <c r="I79" s="8">
        <f>VLOOKUP(maestro_NIST!F63,'iso 27002'!$D$2:$E$160,2,0)</f>
        <v>0</v>
      </c>
      <c r="J79" s="8">
        <f>VLOOKUP(maestro_NIST!G63,'iso 27002'!$D$2:$E$160,2,0)</f>
        <v>0</v>
      </c>
      <c r="K79" s="8">
        <f>VLOOKUP(maestro_NIST!H63,'iso 27002'!$D$2:$E$160,2,0)</f>
        <v>0</v>
      </c>
    </row>
    <row r="80" spans="1:14" ht="25.5" x14ac:dyDescent="0.25">
      <c r="A80" s="12" t="s">
        <v>75</v>
      </c>
      <c r="B80" s="170"/>
      <c r="C80" s="12">
        <f t="shared" si="0"/>
        <v>3</v>
      </c>
      <c r="D80" s="12"/>
      <c r="E80" s="12"/>
      <c r="F80" s="150">
        <f t="shared" si="1"/>
        <v>0</v>
      </c>
      <c r="G80" s="144"/>
      <c r="H80" s="8">
        <f>VLOOKUP(maestro_NIST!E64,'iso 27002'!$D$2:$E$160,2,0)</f>
        <v>0</v>
      </c>
      <c r="I80" s="8">
        <f>VLOOKUP(maestro_NIST!F64,'iso 27002'!$D$2:$E$160,2,0)</f>
        <v>0</v>
      </c>
      <c r="J80" s="8">
        <f>VLOOKUP(maestro_NIST!G64,'iso 27002'!$D$2:$E$160,2,0)</f>
        <v>0</v>
      </c>
    </row>
    <row r="81" spans="1:13" x14ac:dyDescent="0.25">
      <c r="A81" s="120" t="s">
        <v>1265</v>
      </c>
      <c r="B81" s="173"/>
      <c r="C81" s="120"/>
      <c r="D81" s="120"/>
      <c r="E81" s="121">
        <f>AVERAGE(F82:F86)</f>
        <v>0</v>
      </c>
      <c r="F81" s="153"/>
      <c r="G81" s="162"/>
      <c r="H81" s="134"/>
      <c r="I81" s="8"/>
      <c r="J81" s="8"/>
    </row>
    <row r="82" spans="1:13" ht="25.5" customHeight="1" x14ac:dyDescent="0.25">
      <c r="A82" s="12" t="s">
        <v>77</v>
      </c>
      <c r="B82" s="170"/>
      <c r="C82" s="12">
        <f t="shared" si="0"/>
        <v>5</v>
      </c>
      <c r="D82" s="12"/>
      <c r="E82" s="12"/>
      <c r="F82" s="150">
        <f t="shared" si="1"/>
        <v>0</v>
      </c>
      <c r="G82" s="144"/>
      <c r="H82" s="8">
        <f>VLOOKUP(maestro_NIST!E65,'iso 27002'!$D$2:$E$160,2,0)</f>
        <v>0</v>
      </c>
      <c r="I82" s="8">
        <f>VLOOKUP(maestro_NIST!F65,'iso 27002'!$D$2:$E$160,2,0)</f>
        <v>0</v>
      </c>
      <c r="J82" s="8">
        <f>VLOOKUP(maestro_NIST!G65,'iso 27002'!$D$2:$E$160,2,0)</f>
        <v>0</v>
      </c>
      <c r="K82" s="8">
        <f>VLOOKUP(maestro_NIST!H65,'iso 27002'!$D$2:$E$160,2,0)</f>
        <v>0</v>
      </c>
      <c r="L82" s="8">
        <f>VLOOKUP(maestro_NIST!I65,'iso 27002'!$D$2:$E$160,2,0)</f>
        <v>0</v>
      </c>
    </row>
    <row r="83" spans="1:13" ht="25.5" x14ac:dyDescent="0.25">
      <c r="A83" s="12" t="s">
        <v>78</v>
      </c>
      <c r="B83" s="170"/>
      <c r="C83" s="12">
        <f t="shared" si="0"/>
        <v>6</v>
      </c>
      <c r="D83" s="12"/>
      <c r="E83" s="12"/>
      <c r="F83" s="150">
        <f t="shared" si="1"/>
        <v>0</v>
      </c>
      <c r="G83" s="144"/>
      <c r="H83" s="8">
        <f>VLOOKUP(maestro_NIST!E66,'iso 27002'!$D$2:$E$160,2,0)</f>
        <v>0</v>
      </c>
      <c r="I83" s="8">
        <f>VLOOKUP(maestro_NIST!F66,'iso 27002'!$D$2:$E$160,2,0)</f>
        <v>0</v>
      </c>
      <c r="J83" s="8">
        <f>VLOOKUP(maestro_NIST!G66,'iso 27002'!$D$2:$E$160,2,0)</f>
        <v>0</v>
      </c>
      <c r="K83" s="8">
        <f>VLOOKUP(maestro_NIST!H66,'iso 27002'!$D$2:$E$160,2,0)</f>
        <v>0</v>
      </c>
      <c r="L83" s="8">
        <f>VLOOKUP(maestro_NIST!I66,'iso 27002'!$D$2:$E$160,2,0)</f>
        <v>0</v>
      </c>
      <c r="M83" s="8">
        <f>VLOOKUP(maestro_NIST!J66,'iso 27002'!$D$2:$E$160,2,0)</f>
        <v>0</v>
      </c>
    </row>
    <row r="84" spans="1:13" ht="25.5" x14ac:dyDescent="0.25">
      <c r="A84" s="12" t="s">
        <v>79</v>
      </c>
      <c r="B84" s="170"/>
      <c r="C84" s="12">
        <f t="shared" ref="C84:C146" si="2">COUNTA(H84:AD84)</f>
        <v>1</v>
      </c>
      <c r="D84" s="12"/>
      <c r="E84" s="12"/>
      <c r="F84" s="150">
        <f t="shared" ref="F84:F146" si="3">AVERAGE(H84:AD84)</f>
        <v>0</v>
      </c>
      <c r="G84" s="144"/>
      <c r="H84" s="8">
        <f>VLOOKUP(maestro_NIST!E67,'iso 27002'!$D$2:$E$160,2,0)</f>
        <v>0</v>
      </c>
    </row>
    <row r="85" spans="1:13" x14ac:dyDescent="0.25">
      <c r="A85" s="12" t="s">
        <v>80</v>
      </c>
      <c r="B85" s="170"/>
      <c r="C85" s="12">
        <f t="shared" si="2"/>
        <v>3</v>
      </c>
      <c r="D85" s="12"/>
      <c r="E85" s="12"/>
      <c r="F85" s="150">
        <f t="shared" si="3"/>
        <v>0</v>
      </c>
      <c r="G85" s="144"/>
      <c r="H85" s="8">
        <f>VLOOKUP(maestro_NIST!E68,'iso 27002'!$D$2:$E$160,2,0)</f>
        <v>0</v>
      </c>
      <c r="I85" s="8">
        <f>VLOOKUP(maestro_NIST!F68,'iso 27002'!$D$2:$E$160,2,0)</f>
        <v>0</v>
      </c>
      <c r="J85" s="8">
        <f>VLOOKUP(maestro_NIST!G68,'iso 27002'!$D$2:$E$160,2,0)</f>
        <v>0</v>
      </c>
    </row>
    <row r="86" spans="1:13" ht="38.25" x14ac:dyDescent="0.25">
      <c r="A86" s="12" t="s">
        <v>81</v>
      </c>
      <c r="B86" s="170"/>
      <c r="C86" s="12">
        <f t="shared" si="2"/>
        <v>2</v>
      </c>
      <c r="D86" s="12"/>
      <c r="E86" s="12"/>
      <c r="F86" s="150">
        <f t="shared" si="3"/>
        <v>0</v>
      </c>
      <c r="G86" s="144"/>
      <c r="H86" s="8">
        <f>VLOOKUP(maestro_NIST!E69,'iso 27002'!$D$2:$E$160,2,0)</f>
        <v>0</v>
      </c>
      <c r="I86" s="8">
        <f>VLOOKUP(maestro_NIST!F69,'iso 27002'!$D$2:$E$160,2,0)</f>
        <v>0</v>
      </c>
    </row>
    <row r="87" spans="1:13" x14ac:dyDescent="0.25">
      <c r="C87"/>
      <c r="D87"/>
      <c r="E87"/>
      <c r="F87"/>
      <c r="G87" s="165"/>
      <c r="H87"/>
    </row>
    <row r="88" spans="1:13" x14ac:dyDescent="0.25">
      <c r="A88" s="123" t="s">
        <v>82</v>
      </c>
      <c r="B88" s="175"/>
      <c r="C88" s="123"/>
      <c r="D88" s="123"/>
      <c r="E88" s="123"/>
      <c r="F88" s="154"/>
      <c r="G88" s="166"/>
      <c r="H88" s="157"/>
      <c r="I88" s="8"/>
    </row>
    <row r="89" spans="1:13" ht="5.25" customHeight="1" x14ac:dyDescent="0.25">
      <c r="C89"/>
      <c r="D89"/>
      <c r="E89"/>
      <c r="F89"/>
      <c r="G89" s="165"/>
      <c r="H89"/>
    </row>
    <row r="90" spans="1:13" x14ac:dyDescent="0.25">
      <c r="A90" s="123" t="s">
        <v>1264</v>
      </c>
      <c r="B90" s="175"/>
      <c r="C90" s="123"/>
      <c r="D90" s="123"/>
      <c r="E90" s="124">
        <f>AVERAGE(F91:F95)</f>
        <v>0</v>
      </c>
      <c r="F90" s="154"/>
      <c r="G90" s="166"/>
      <c r="H90" s="157"/>
      <c r="I90" s="139"/>
    </row>
    <row r="91" spans="1:13" ht="25.5" x14ac:dyDescent="0.25">
      <c r="A91" s="12" t="s">
        <v>84</v>
      </c>
      <c r="B91" s="170"/>
      <c r="C91" s="12">
        <f t="shared" si="2"/>
        <v>4</v>
      </c>
      <c r="D91" s="12"/>
      <c r="E91" s="12"/>
      <c r="F91" s="150">
        <f t="shared" si="3"/>
        <v>0</v>
      </c>
      <c r="G91" s="144"/>
      <c r="H91" s="158">
        <f>VLOOKUP(maestro_NIST!E70,'iso 27002'!$D$2:$E$160,2,0)</f>
        <v>0</v>
      </c>
      <c r="I91" s="139">
        <f>VLOOKUP(maestro_NIST!F70,'iso 27002'!$D$2:$E$160,2,0)</f>
        <v>0</v>
      </c>
      <c r="J91" s="8">
        <f>VLOOKUP(maestro_NIST!G70,'iso 27002'!$D$2:$E$160,2,0)</f>
        <v>0</v>
      </c>
      <c r="K91" s="8">
        <f>VLOOKUP(maestro_NIST!H70,'iso 27002'!$D$2:$E$160,2,0)</f>
        <v>0</v>
      </c>
    </row>
    <row r="92" spans="1:13" ht="25.5" x14ac:dyDescent="0.25">
      <c r="A92" s="12" t="s">
        <v>85</v>
      </c>
      <c r="B92" s="170"/>
      <c r="C92" s="12">
        <f t="shared" si="2"/>
        <v>3</v>
      </c>
      <c r="D92" s="12"/>
      <c r="E92" s="12"/>
      <c r="F92" s="150">
        <f t="shared" si="3"/>
        <v>0</v>
      </c>
      <c r="G92" s="144"/>
      <c r="H92" s="158">
        <f>VLOOKUP(maestro_NIST!E71,'iso 27002'!$D$2:$E$160,2,0)</f>
        <v>0</v>
      </c>
      <c r="I92" s="139">
        <f>VLOOKUP(maestro_NIST!F71,'iso 27002'!$D$2:$E$160,2,0)</f>
        <v>0</v>
      </c>
      <c r="J92" s="8">
        <f>VLOOKUP(maestro_NIST!G71,'iso 27002'!$D$2:$E$160,2,0)</f>
        <v>0</v>
      </c>
    </row>
    <row r="93" spans="1:13" ht="25.5" x14ac:dyDescent="0.25">
      <c r="A93" s="12" t="s">
        <v>86</v>
      </c>
      <c r="B93" s="170"/>
      <c r="C93" s="12">
        <f t="shared" si="2"/>
        <v>2</v>
      </c>
      <c r="D93" s="12"/>
      <c r="E93" s="12"/>
      <c r="F93" s="150">
        <f t="shared" si="3"/>
        <v>0</v>
      </c>
      <c r="G93" s="144"/>
      <c r="H93" s="158">
        <f>VLOOKUP(maestro_NIST!E72,'iso 27002'!$D$2:$E$160,2,0)</f>
        <v>0</v>
      </c>
      <c r="I93" s="139">
        <f>VLOOKUP(maestro_NIST!F72,'iso 27002'!$D$2:$E$160,2,0)</f>
        <v>0</v>
      </c>
    </row>
    <row r="94" spans="1:13" x14ac:dyDescent="0.25">
      <c r="A94" s="12" t="s">
        <v>87</v>
      </c>
      <c r="B94" s="170"/>
      <c r="C94" s="12">
        <f t="shared" si="2"/>
        <v>1</v>
      </c>
      <c r="D94" s="12"/>
      <c r="E94" s="12"/>
      <c r="F94" s="150">
        <f t="shared" si="3"/>
        <v>0</v>
      </c>
      <c r="G94" s="144"/>
      <c r="H94" s="158">
        <f>VLOOKUP(maestro_NIST!E73,'iso 27002'!$D$2:$E$160,2,0)</f>
        <v>0</v>
      </c>
      <c r="I94" s="119"/>
    </row>
    <row r="95" spans="1:13" x14ac:dyDescent="0.25">
      <c r="A95" s="12" t="s">
        <v>88</v>
      </c>
      <c r="B95" s="170"/>
      <c r="C95" s="12">
        <f t="shared" si="2"/>
        <v>1</v>
      </c>
      <c r="D95" s="12"/>
      <c r="E95" s="12"/>
      <c r="F95" s="150">
        <f t="shared" si="3"/>
        <v>0</v>
      </c>
      <c r="G95" s="144"/>
      <c r="H95" s="158">
        <f>VLOOKUP(maestro_NIST!E74,'iso 27002'!$D$2:$E$160,2,0)</f>
        <v>0</v>
      </c>
      <c r="I95" s="119"/>
    </row>
    <row r="96" spans="1:13" x14ac:dyDescent="0.25">
      <c r="A96" s="123" t="s">
        <v>1263</v>
      </c>
      <c r="B96" s="175"/>
      <c r="C96" s="123"/>
      <c r="D96" s="123"/>
      <c r="E96" s="124">
        <f>AVERAGE(F97:F104)</f>
        <v>0</v>
      </c>
      <c r="F96" s="154"/>
      <c r="G96" s="166"/>
      <c r="H96" s="157"/>
      <c r="I96" s="119"/>
    </row>
    <row r="97" spans="1:10" x14ac:dyDescent="0.25">
      <c r="A97" s="12" t="s">
        <v>90</v>
      </c>
      <c r="B97" s="170"/>
      <c r="C97" s="12">
        <f t="shared" si="2"/>
        <v>1</v>
      </c>
      <c r="D97" s="12"/>
      <c r="E97" s="12"/>
      <c r="F97" s="150">
        <f t="shared" si="3"/>
        <v>0</v>
      </c>
      <c r="G97" s="144"/>
      <c r="H97" s="158">
        <v>0</v>
      </c>
      <c r="I97" s="119"/>
    </row>
    <row r="98" spans="1:10" ht="25.5" x14ac:dyDescent="0.25">
      <c r="A98" s="12" t="s">
        <v>91</v>
      </c>
      <c r="B98" s="170"/>
      <c r="C98" s="12">
        <f t="shared" si="2"/>
        <v>2</v>
      </c>
      <c r="D98" s="12"/>
      <c r="E98" s="12"/>
      <c r="F98" s="150">
        <f t="shared" si="3"/>
        <v>0</v>
      </c>
      <c r="G98" s="144"/>
      <c r="H98" s="158">
        <f>VLOOKUP(maestro_NIST!E76,'iso 27002'!$D$2:$E$160,2,0)</f>
        <v>0</v>
      </c>
      <c r="I98" s="139">
        <f>VLOOKUP(maestro_NIST!F76,'iso 27002'!$D$2:$E$160,2,0)</f>
        <v>0</v>
      </c>
    </row>
    <row r="99" spans="1:10" ht="25.5" x14ac:dyDescent="0.25">
      <c r="A99" s="12" t="s">
        <v>92</v>
      </c>
      <c r="B99" s="170"/>
      <c r="C99" s="12">
        <f t="shared" si="2"/>
        <v>2</v>
      </c>
      <c r="D99" s="12"/>
      <c r="E99" s="12"/>
      <c r="F99" s="150">
        <f t="shared" si="3"/>
        <v>0</v>
      </c>
      <c r="G99" s="144"/>
      <c r="H99" s="158">
        <f>VLOOKUP(maestro_NIST!E77,'iso 27002'!$D$2:$E$160,2,0)</f>
        <v>0</v>
      </c>
      <c r="I99" s="139">
        <f>VLOOKUP(maestro_NIST!F77,'iso 27002'!$D$2:$E$160,2,0)</f>
        <v>0</v>
      </c>
    </row>
    <row r="100" spans="1:10" x14ac:dyDescent="0.25">
      <c r="A100" s="12" t="s">
        <v>93</v>
      </c>
      <c r="B100" s="170"/>
      <c r="C100" s="12">
        <f t="shared" si="2"/>
        <v>1</v>
      </c>
      <c r="D100" s="12"/>
      <c r="E100" s="12"/>
      <c r="F100" s="150">
        <f t="shared" si="3"/>
        <v>0</v>
      </c>
      <c r="G100" s="144"/>
      <c r="H100" s="158">
        <f>VLOOKUP(maestro_NIST!E78,'iso 27002'!$D$2:$E$160,2,0)</f>
        <v>0</v>
      </c>
      <c r="I100" s="139"/>
    </row>
    <row r="101" spans="1:10" x14ac:dyDescent="0.25">
      <c r="A101" s="12" t="s">
        <v>94</v>
      </c>
      <c r="B101" s="170"/>
      <c r="C101" s="12">
        <f t="shared" si="2"/>
        <v>2</v>
      </c>
      <c r="D101" s="12"/>
      <c r="E101" s="12"/>
      <c r="F101" s="150">
        <f t="shared" si="3"/>
        <v>0</v>
      </c>
      <c r="G101" s="144"/>
      <c r="H101" s="158">
        <f>VLOOKUP(maestro_NIST!E79,'iso 27002'!$D$2:$E$160,2,0)</f>
        <v>0</v>
      </c>
      <c r="I101" s="139">
        <f>VLOOKUP(maestro_NIST!F79,'iso 27002'!$D$2:$E$160,2,0)</f>
        <v>0</v>
      </c>
    </row>
    <row r="102" spans="1:10" ht="25.5" x14ac:dyDescent="0.25">
      <c r="A102" s="12" t="s">
        <v>95</v>
      </c>
      <c r="B102" s="170"/>
      <c r="C102" s="12">
        <f t="shared" si="2"/>
        <v>2</v>
      </c>
      <c r="D102" s="12"/>
      <c r="E102" s="12"/>
      <c r="F102" s="150">
        <f t="shared" si="3"/>
        <v>0</v>
      </c>
      <c r="G102" s="144"/>
      <c r="H102" s="158">
        <f>VLOOKUP(maestro_NIST!E80,'iso 27002'!$D$2:$E$160,2,0)</f>
        <v>0</v>
      </c>
      <c r="I102" s="139">
        <f>VLOOKUP(maestro_NIST!F80,'iso 27002'!$D$2:$E$160,2,0)</f>
        <v>0</v>
      </c>
    </row>
    <row r="103" spans="1:10" ht="25.5" x14ac:dyDescent="0.25">
      <c r="A103" s="12" t="s">
        <v>96</v>
      </c>
      <c r="B103" s="170"/>
      <c r="C103" s="12">
        <f t="shared" si="2"/>
        <v>3</v>
      </c>
      <c r="D103" s="12"/>
      <c r="E103" s="12"/>
      <c r="F103" s="150">
        <f t="shared" si="3"/>
        <v>0</v>
      </c>
      <c r="G103" s="144"/>
      <c r="H103" s="158">
        <f>VLOOKUP(maestro_NIST!E81,'iso 27002'!$D$2:$E$160,2,0)</f>
        <v>0</v>
      </c>
      <c r="I103" s="139">
        <f>VLOOKUP(maestro_NIST!F81,'iso 27002'!$D$2:$E$160,2,0)</f>
        <v>0</v>
      </c>
      <c r="J103" s="8">
        <f>VLOOKUP(maestro_NIST!G81,'iso 27002'!$D$2:$E$160,2,0)</f>
        <v>0</v>
      </c>
    </row>
    <row r="104" spans="1:10" x14ac:dyDescent="0.25">
      <c r="A104" s="12" t="s">
        <v>97</v>
      </c>
      <c r="B104" s="170"/>
      <c r="C104" s="12">
        <f t="shared" si="2"/>
        <v>1</v>
      </c>
      <c r="D104" s="12"/>
      <c r="E104" s="12"/>
      <c r="F104" s="150">
        <f t="shared" si="3"/>
        <v>0</v>
      </c>
      <c r="G104" s="144"/>
      <c r="H104" s="158">
        <f>VLOOKUP(maestro_NIST!E82,'iso 27002'!$D$2:$E$160,2,0)</f>
        <v>0</v>
      </c>
      <c r="I104" s="119"/>
    </row>
    <row r="105" spans="1:10" x14ac:dyDescent="0.25">
      <c r="A105" s="123" t="s">
        <v>1262</v>
      </c>
      <c r="B105" s="175"/>
      <c r="C105" s="123"/>
      <c r="D105" s="123"/>
      <c r="E105" s="124">
        <f>AVERAGE(F106:F110)</f>
        <v>0</v>
      </c>
      <c r="F105" s="154"/>
      <c r="G105" s="166"/>
      <c r="H105" s="157"/>
      <c r="I105" s="119"/>
    </row>
    <row r="106" spans="1:10" ht="25.5" x14ac:dyDescent="0.25">
      <c r="A106" s="12" t="s">
        <v>99</v>
      </c>
      <c r="B106" s="170"/>
      <c r="C106" s="12">
        <f t="shared" si="2"/>
        <v>2</v>
      </c>
      <c r="D106" s="12"/>
      <c r="E106" s="12"/>
      <c r="F106" s="150">
        <f t="shared" si="3"/>
        <v>0</v>
      </c>
      <c r="G106" s="144"/>
      <c r="H106" s="158">
        <f>VLOOKUP(maestro_NIST!E83,'iso 27002'!$D$2:$E$160,2,0)</f>
        <v>0</v>
      </c>
      <c r="I106" s="139">
        <f>VLOOKUP(maestro_NIST!F83,'iso 27002'!$D$2:$E$160,2,0)</f>
        <v>0</v>
      </c>
    </row>
    <row r="107" spans="1:10" x14ac:dyDescent="0.25">
      <c r="A107" s="12" t="s">
        <v>100</v>
      </c>
      <c r="B107" s="170"/>
      <c r="C107" s="12">
        <f t="shared" si="2"/>
        <v>3</v>
      </c>
      <c r="D107" s="12"/>
      <c r="E107" s="12"/>
      <c r="F107" s="150">
        <f t="shared" si="3"/>
        <v>0</v>
      </c>
      <c r="G107" s="144"/>
      <c r="H107" s="158">
        <f>VLOOKUP(maestro_NIST!E84,'iso 27002'!$D$2:$E$160,2,0)</f>
        <v>0</v>
      </c>
      <c r="I107" s="139">
        <f>VLOOKUP(maestro_NIST!F84,'iso 27002'!$D$2:$E$160,2,0)</f>
        <v>0</v>
      </c>
      <c r="J107" s="8">
        <f>VLOOKUP(maestro_NIST!G84,'iso 27002'!$D$2:$E$160,2,0)</f>
        <v>0</v>
      </c>
    </row>
    <row r="108" spans="1:10" x14ac:dyDescent="0.25">
      <c r="A108" s="12" t="s">
        <v>101</v>
      </c>
      <c r="B108" s="170"/>
      <c r="C108" s="12">
        <f t="shared" si="2"/>
        <v>1</v>
      </c>
      <c r="D108" s="12"/>
      <c r="E108" s="12"/>
      <c r="F108" s="150">
        <f t="shared" si="3"/>
        <v>0</v>
      </c>
      <c r="G108" s="144"/>
      <c r="H108" s="158">
        <f>VLOOKUP(maestro_NIST!E85,'iso 27002'!$D$2:$E$160,2,0)</f>
        <v>0</v>
      </c>
      <c r="I108" s="119"/>
    </row>
    <row r="109" spans="1:10" x14ac:dyDescent="0.25">
      <c r="A109" s="12" t="s">
        <v>102</v>
      </c>
      <c r="B109" s="170"/>
      <c r="C109" s="12">
        <f t="shared" si="2"/>
        <v>2</v>
      </c>
      <c r="D109" s="12"/>
      <c r="E109" s="12"/>
      <c r="F109" s="150">
        <f t="shared" si="3"/>
        <v>0</v>
      </c>
      <c r="G109" s="144"/>
      <c r="H109" s="158">
        <f>VLOOKUP(maestro_NIST!E86,'iso 27002'!$D$2:$E$160,2,0)</f>
        <v>0</v>
      </c>
      <c r="I109" s="139">
        <f>VLOOKUP(maestro_NIST!F86,'iso 27002'!$D$2:$E$160,2,0)</f>
        <v>0</v>
      </c>
    </row>
    <row r="110" spans="1:10" x14ac:dyDescent="0.25">
      <c r="A110" s="12" t="s">
        <v>103</v>
      </c>
      <c r="B110" s="170"/>
      <c r="C110" s="12">
        <f t="shared" si="2"/>
        <v>1</v>
      </c>
      <c r="D110" s="12"/>
      <c r="E110" s="12"/>
      <c r="F110" s="150">
        <f t="shared" si="3"/>
        <v>0</v>
      </c>
      <c r="G110" s="144"/>
      <c r="H110" s="158">
        <f>VLOOKUP(maestro_NIST!E87,'iso 27002'!$D$2:$E$160,2,0)</f>
        <v>0</v>
      </c>
      <c r="I110" s="119"/>
    </row>
    <row r="111" spans="1:10" ht="24.75" customHeight="1" x14ac:dyDescent="0.25">
      <c r="C111"/>
      <c r="D111"/>
      <c r="E111"/>
      <c r="F111"/>
      <c r="G111" s="165"/>
      <c r="H111"/>
    </row>
    <row r="112" spans="1:10" x14ac:dyDescent="0.25">
      <c r="A112" s="125" t="s">
        <v>104</v>
      </c>
      <c r="B112" s="176"/>
      <c r="C112" s="125"/>
      <c r="D112" s="125"/>
      <c r="E112" s="125"/>
      <c r="F112" s="155"/>
      <c r="G112" s="162"/>
      <c r="H112" s="159"/>
      <c r="I112" s="119"/>
    </row>
    <row r="113" spans="1:10" ht="5.25" customHeight="1" x14ac:dyDescent="0.25">
      <c r="C113"/>
      <c r="D113"/>
      <c r="E113"/>
      <c r="F113"/>
      <c r="G113" s="165"/>
      <c r="H113"/>
    </row>
    <row r="114" spans="1:10" x14ac:dyDescent="0.25">
      <c r="A114" s="125" t="s">
        <v>1261</v>
      </c>
      <c r="B114" s="176"/>
      <c r="C114" s="125"/>
      <c r="D114" s="125"/>
      <c r="E114" s="141">
        <f>F115</f>
        <v>0</v>
      </c>
      <c r="F114" s="155"/>
      <c r="G114" s="162"/>
      <c r="H114" s="159"/>
      <c r="I114" s="119"/>
    </row>
    <row r="115" spans="1:10" x14ac:dyDescent="0.25">
      <c r="A115" s="12" t="s">
        <v>106</v>
      </c>
      <c r="B115" s="170"/>
      <c r="C115" s="12">
        <f t="shared" si="2"/>
        <v>1</v>
      </c>
      <c r="D115" s="12"/>
      <c r="E115" s="12"/>
      <c r="F115" s="150">
        <f t="shared" si="3"/>
        <v>0</v>
      </c>
      <c r="G115" s="144"/>
      <c r="H115" s="158">
        <f>VLOOKUP(maestro_NIST!E88,'iso 27002'!$D$2:$E$160,2,0)</f>
        <v>0</v>
      </c>
      <c r="I115" s="119"/>
    </row>
    <row r="116" spans="1:10" x14ac:dyDescent="0.25">
      <c r="A116" s="125" t="s">
        <v>1260</v>
      </c>
      <c r="B116" s="176"/>
      <c r="C116" s="125"/>
      <c r="D116" s="125"/>
      <c r="E116" s="141">
        <f>AVERAGE(F117:F121)</f>
        <v>0</v>
      </c>
      <c r="F116" s="155"/>
      <c r="G116" s="162"/>
      <c r="H116" s="159"/>
      <c r="I116" s="119"/>
    </row>
    <row r="117" spans="1:10" ht="25.5" x14ac:dyDescent="0.25">
      <c r="A117" s="12" t="s">
        <v>108</v>
      </c>
      <c r="B117" s="170"/>
      <c r="C117" s="12">
        <f t="shared" si="2"/>
        <v>3</v>
      </c>
      <c r="D117" s="12"/>
      <c r="E117" s="12"/>
      <c r="F117" s="150">
        <f t="shared" si="3"/>
        <v>0</v>
      </c>
      <c r="G117" s="144"/>
      <c r="H117" s="158">
        <f>VLOOKUP(maestro_NIST!E89,'iso 27002'!$D$2:$E$160,2,0)</f>
        <v>0</v>
      </c>
      <c r="I117" s="139">
        <f>VLOOKUP(maestro_NIST!F89,'iso 27002'!$D$2:$E$160,2,0)</f>
        <v>0</v>
      </c>
      <c r="J117" s="8">
        <f>VLOOKUP(maestro_NIST!G89,'iso 27002'!$D$2:$E$160,2,0)</f>
        <v>0</v>
      </c>
    </row>
    <row r="118" spans="1:10" x14ac:dyDescent="0.25">
      <c r="A118" s="12" t="s">
        <v>109</v>
      </c>
      <c r="B118" s="170"/>
      <c r="C118" s="12">
        <f t="shared" si="2"/>
        <v>2</v>
      </c>
      <c r="D118" s="12"/>
      <c r="E118" s="12"/>
      <c r="F118" s="150">
        <f t="shared" si="3"/>
        <v>0</v>
      </c>
      <c r="G118" s="144"/>
      <c r="H118" s="158">
        <f>VLOOKUP(maestro_NIST!E90,'iso 27002'!$D$2:$E$160,2,0)</f>
        <v>0</v>
      </c>
      <c r="I118" s="139">
        <f>VLOOKUP(maestro_NIST!F90,'iso 27002'!$D$2:$E$160,2,0)</f>
        <v>0</v>
      </c>
    </row>
    <row r="119" spans="1:10" x14ac:dyDescent="0.25">
      <c r="A119" s="12" t="s">
        <v>110</v>
      </c>
      <c r="B119" s="170"/>
      <c r="C119" s="12">
        <f t="shared" si="2"/>
        <v>2</v>
      </c>
      <c r="D119" s="12"/>
      <c r="E119" s="12"/>
      <c r="F119" s="150">
        <f>AVERAGE(H119:AD119)</f>
        <v>0</v>
      </c>
      <c r="G119" s="144"/>
      <c r="H119" s="158">
        <f>VLOOKUP(maestro_NIST!E91,'iso 27002'!$D$2:$E$160,2,0)</f>
        <v>0</v>
      </c>
      <c r="I119" s="139">
        <f>VLOOKUP(maestro_NIST!F91,'iso 27002'!$D$2:$E$160,2,0)</f>
        <v>0</v>
      </c>
      <c r="J119" s="8"/>
    </row>
    <row r="120" spans="1:10" ht="25.5" x14ac:dyDescent="0.25">
      <c r="A120" s="12" t="s">
        <v>111</v>
      </c>
      <c r="B120" s="170"/>
      <c r="C120" s="12">
        <f t="shared" si="2"/>
        <v>1</v>
      </c>
      <c r="D120" s="12"/>
      <c r="E120" s="12"/>
      <c r="F120" s="150">
        <f t="shared" si="3"/>
        <v>0</v>
      </c>
      <c r="G120" s="144"/>
      <c r="H120" s="158">
        <f>VLOOKUP(maestro_NIST!E92,'iso 27002'!$D$2:$E$160,2,0)</f>
        <v>0</v>
      </c>
      <c r="I120" s="119"/>
    </row>
    <row r="121" spans="1:10" ht="25.5" x14ac:dyDescent="0.25">
      <c r="A121" s="12" t="s">
        <v>112</v>
      </c>
      <c r="B121" s="170"/>
      <c r="C121" s="12">
        <f t="shared" si="2"/>
        <v>1</v>
      </c>
      <c r="D121" s="12"/>
      <c r="E121" s="12"/>
      <c r="F121" s="150">
        <f t="shared" si="3"/>
        <v>0</v>
      </c>
      <c r="G121" s="144"/>
      <c r="H121" s="158">
        <f>VLOOKUP(maestro_NIST!E93,'iso 27002'!$D$2:$E$160,2,0)</f>
        <v>0</v>
      </c>
      <c r="I121" s="119"/>
    </row>
    <row r="122" spans="1:10" x14ac:dyDescent="0.25">
      <c r="A122" s="125" t="s">
        <v>1259</v>
      </c>
      <c r="B122" s="176"/>
      <c r="C122" s="125"/>
      <c r="D122" s="125"/>
      <c r="E122" s="141">
        <f>AVERAGE(F123:F127)</f>
        <v>0</v>
      </c>
      <c r="F122" s="155"/>
      <c r="G122" s="162"/>
      <c r="H122" s="159"/>
      <c r="I122" s="119"/>
    </row>
    <row r="123" spans="1:10" x14ac:dyDescent="0.25">
      <c r="A123" s="12" t="s">
        <v>114</v>
      </c>
      <c r="B123" s="170"/>
      <c r="C123" s="12">
        <f t="shared" si="2"/>
        <v>3</v>
      </c>
      <c r="D123" s="12"/>
      <c r="E123" s="12"/>
      <c r="F123" s="150">
        <f t="shared" si="3"/>
        <v>0</v>
      </c>
      <c r="G123" s="144"/>
      <c r="H123" s="158">
        <f>VLOOKUP(maestro_NIST!E94,'iso 27002'!$D$2:$E$160,2,0)</f>
        <v>0</v>
      </c>
      <c r="I123" s="139">
        <f>VLOOKUP(maestro_NIST!F94,'iso 27002'!$D$2:$E$160,2,0)</f>
        <v>0</v>
      </c>
      <c r="J123" s="8">
        <f>VLOOKUP(maestro_NIST!G94,'iso 27002'!$D$2:$E$160,2,0)</f>
        <v>0</v>
      </c>
    </row>
    <row r="124" spans="1:10" x14ac:dyDescent="0.25">
      <c r="A124" s="12" t="s">
        <v>115</v>
      </c>
      <c r="B124" s="170"/>
      <c r="C124" s="12">
        <f t="shared" si="2"/>
        <v>2</v>
      </c>
      <c r="D124" s="12"/>
      <c r="E124" s="12"/>
      <c r="F124" s="150">
        <f t="shared" si="3"/>
        <v>0</v>
      </c>
      <c r="G124" s="144"/>
      <c r="H124" s="158">
        <f>VLOOKUP(maestro_NIST!E95,'iso 27002'!$D$2:$E$160,2,0)</f>
        <v>0</v>
      </c>
      <c r="I124" s="139">
        <f>VLOOKUP(maestro_NIST!F95,'iso 27002'!$D$2:$E$160,2,0)</f>
        <v>0</v>
      </c>
    </row>
    <row r="125" spans="1:10" x14ac:dyDescent="0.25">
      <c r="A125" s="12" t="s">
        <v>116</v>
      </c>
      <c r="B125" s="170"/>
      <c r="C125" s="12">
        <f t="shared" si="2"/>
        <v>1</v>
      </c>
      <c r="D125" s="12"/>
      <c r="E125" s="12"/>
      <c r="F125" s="150">
        <f t="shared" si="3"/>
        <v>0</v>
      </c>
      <c r="G125" s="144"/>
      <c r="H125" s="158">
        <f>VLOOKUP(maestro_NIST!E96,'iso 27002'!$D$2:$E$160,2,0)</f>
        <v>0</v>
      </c>
      <c r="I125" s="119"/>
    </row>
    <row r="126" spans="1:10" x14ac:dyDescent="0.25">
      <c r="A126" s="12" t="s">
        <v>117</v>
      </c>
      <c r="B126" s="170"/>
      <c r="C126" s="12">
        <f t="shared" si="2"/>
        <v>1</v>
      </c>
      <c r="D126" s="12"/>
      <c r="E126" s="12"/>
      <c r="F126" s="150">
        <f t="shared" si="3"/>
        <v>0</v>
      </c>
      <c r="G126" s="144"/>
      <c r="H126" s="158">
        <f>VLOOKUP(maestro_NIST!E97,'iso 27002'!$D$2:$E$160,2,0)</f>
        <v>0</v>
      </c>
      <c r="I126" s="119"/>
    </row>
    <row r="127" spans="1:10" ht="38.25" x14ac:dyDescent="0.25">
      <c r="A127" s="12" t="s">
        <v>118</v>
      </c>
      <c r="B127" s="170"/>
      <c r="C127" s="12">
        <f t="shared" si="2"/>
        <v>1</v>
      </c>
      <c r="D127" s="12"/>
      <c r="E127" s="12"/>
      <c r="F127" s="150">
        <f t="shared" si="3"/>
        <v>0</v>
      </c>
      <c r="G127" s="144"/>
      <c r="H127" s="158">
        <v>0</v>
      </c>
      <c r="I127" s="119"/>
    </row>
    <row r="128" spans="1:10" x14ac:dyDescent="0.25">
      <c r="A128" s="125" t="s">
        <v>1258</v>
      </c>
      <c r="B128" s="176"/>
      <c r="C128" s="125"/>
      <c r="D128" s="125"/>
      <c r="E128" s="141">
        <f>AVERAGE(F129:F131)</f>
        <v>0</v>
      </c>
      <c r="F128" s="155"/>
      <c r="G128" s="162"/>
      <c r="H128" s="159"/>
      <c r="I128" s="119"/>
    </row>
    <row r="129" spans="1:9" x14ac:dyDescent="0.25">
      <c r="A129" s="12" t="s">
        <v>120</v>
      </c>
      <c r="B129" s="170"/>
      <c r="C129" s="12">
        <f t="shared" si="2"/>
        <v>2</v>
      </c>
      <c r="D129" s="12"/>
      <c r="E129" s="12"/>
      <c r="F129" s="150">
        <f t="shared" si="3"/>
        <v>0</v>
      </c>
      <c r="G129" s="144"/>
      <c r="H129" s="158">
        <f>VLOOKUP(maestro_NIST!E99,'iso 27002'!$D$2:$E$160,2,0)</f>
        <v>0</v>
      </c>
      <c r="I129" s="139">
        <f>VLOOKUP(maestro_NIST!F99,'iso 27002'!$D$2:$E$160,2,0)</f>
        <v>0</v>
      </c>
    </row>
    <row r="130" spans="1:9" x14ac:dyDescent="0.25">
      <c r="A130" s="12" t="s">
        <v>121</v>
      </c>
      <c r="B130" s="170"/>
      <c r="C130" s="12">
        <f t="shared" si="2"/>
        <v>2</v>
      </c>
      <c r="D130" s="12"/>
      <c r="E130" s="12"/>
      <c r="F130" s="150">
        <f t="shared" si="3"/>
        <v>0</v>
      </c>
      <c r="G130" s="144"/>
      <c r="H130" s="158">
        <f>VLOOKUP(maestro_NIST!E100,'iso 27002'!$D$2:$E$160,2,0)</f>
        <v>0</v>
      </c>
      <c r="I130" s="139">
        <f>VLOOKUP(maestro_NIST!F100,'iso 27002'!$D$2:$E$160,2,0)</f>
        <v>0</v>
      </c>
    </row>
    <row r="131" spans="1:9" ht="25.5" x14ac:dyDescent="0.25">
      <c r="A131" s="12" t="s">
        <v>122</v>
      </c>
      <c r="B131" s="170"/>
      <c r="C131" s="12">
        <f t="shared" si="2"/>
        <v>1</v>
      </c>
      <c r="D131" s="12"/>
      <c r="E131" s="12"/>
      <c r="F131" s="150">
        <f t="shared" si="3"/>
        <v>0</v>
      </c>
      <c r="G131" s="144"/>
      <c r="H131" s="158">
        <f>VLOOKUP(maestro_NIST!E101,'iso 27002'!$D$2:$E$160,2,0)</f>
        <v>0</v>
      </c>
      <c r="I131" s="119"/>
    </row>
    <row r="132" spans="1:9" x14ac:dyDescent="0.25">
      <c r="A132" s="125" t="s">
        <v>1257</v>
      </c>
      <c r="B132" s="176"/>
      <c r="C132" s="125"/>
      <c r="D132" s="125"/>
      <c r="E132" s="141">
        <f>AVERAGE(F133:F134)</f>
        <v>0</v>
      </c>
      <c r="F132" s="155"/>
      <c r="G132" s="162"/>
      <c r="H132" s="159"/>
      <c r="I132" s="119"/>
    </row>
    <row r="133" spans="1:9" x14ac:dyDescent="0.25">
      <c r="A133" s="12" t="s">
        <v>124</v>
      </c>
      <c r="B133" s="170"/>
      <c r="C133" s="12">
        <f t="shared" si="2"/>
        <v>2</v>
      </c>
      <c r="D133" s="12"/>
      <c r="E133" s="12"/>
      <c r="F133" s="150">
        <f t="shared" si="3"/>
        <v>0</v>
      </c>
      <c r="G133" s="144"/>
      <c r="H133" s="158">
        <f>VLOOKUP(maestro_NIST!E102,'iso 27002'!$D$2:$E$160,2,0)</f>
        <v>0</v>
      </c>
      <c r="I133" s="139">
        <f>VLOOKUP(maestro_NIST!F102,'iso 27002'!$D$2:$E$160,2,0)</f>
        <v>0</v>
      </c>
    </row>
    <row r="134" spans="1:9" x14ac:dyDescent="0.25">
      <c r="A134" s="12" t="s">
        <v>125</v>
      </c>
      <c r="B134" s="170"/>
      <c r="C134" s="12">
        <f t="shared" si="2"/>
        <v>2</v>
      </c>
      <c r="D134" s="12"/>
      <c r="E134" s="12"/>
      <c r="F134" s="150">
        <f t="shared" si="3"/>
        <v>0</v>
      </c>
      <c r="G134" s="144"/>
      <c r="H134" s="158">
        <f>VLOOKUP(maestro_NIST!E103,'iso 27002'!$D$2:$E$160,2,0)</f>
        <v>0</v>
      </c>
      <c r="I134" s="139">
        <f>VLOOKUP(maestro_NIST!F103,'iso 27002'!$D$2:$E$160,2,0)</f>
        <v>0</v>
      </c>
    </row>
    <row r="135" spans="1:9" x14ac:dyDescent="0.25">
      <c r="C135"/>
      <c r="D135"/>
      <c r="E135"/>
      <c r="F135"/>
      <c r="G135" s="165"/>
      <c r="H135"/>
    </row>
    <row r="136" spans="1:9" x14ac:dyDescent="0.25">
      <c r="A136" s="126" t="s">
        <v>126</v>
      </c>
      <c r="B136" s="177"/>
      <c r="C136" s="126"/>
      <c r="D136" s="126"/>
      <c r="E136" s="126"/>
      <c r="F136" s="156"/>
      <c r="G136" s="162"/>
      <c r="H136" s="160"/>
      <c r="I136" s="139"/>
    </row>
    <row r="137" spans="1:9" ht="5.25" customHeight="1" x14ac:dyDescent="0.25">
      <c r="C137"/>
      <c r="D137"/>
      <c r="E137"/>
      <c r="F137"/>
      <c r="G137" s="165"/>
      <c r="H137"/>
    </row>
    <row r="138" spans="1:9" x14ac:dyDescent="0.25">
      <c r="A138" s="126" t="s">
        <v>1256</v>
      </c>
      <c r="B138" s="177"/>
      <c r="C138" s="126"/>
      <c r="D138" s="126"/>
      <c r="E138" s="142">
        <f>F139</f>
        <v>0.5</v>
      </c>
      <c r="F138" s="156"/>
      <c r="G138" s="162"/>
      <c r="H138" s="160"/>
      <c r="I138" s="139"/>
    </row>
    <row r="139" spans="1:9" x14ac:dyDescent="0.25">
      <c r="A139" s="12" t="s">
        <v>128</v>
      </c>
      <c r="B139" s="170"/>
      <c r="C139" s="12">
        <f t="shared" si="2"/>
        <v>1</v>
      </c>
      <c r="D139" s="12"/>
      <c r="E139" s="12"/>
      <c r="F139" s="150">
        <v>0.5</v>
      </c>
      <c r="G139" s="144"/>
      <c r="H139" s="158">
        <f>VLOOKUP(maestro_NIST!E104,'iso 27002'!$D$2:$E$160,2,0)</f>
        <v>0</v>
      </c>
      <c r="I139" s="119"/>
    </row>
    <row r="140" spans="1:9" x14ac:dyDescent="0.25">
      <c r="A140" s="126" t="s">
        <v>1269</v>
      </c>
      <c r="B140" s="177"/>
      <c r="C140" s="126"/>
      <c r="D140" s="126"/>
      <c r="E140" s="142">
        <f>AVERAGE(F141:F142)</f>
        <v>0.75</v>
      </c>
      <c r="F140" s="156"/>
      <c r="G140" s="162"/>
      <c r="H140" s="160"/>
      <c r="I140" s="119"/>
    </row>
    <row r="141" spans="1:9" x14ac:dyDescent="0.25">
      <c r="A141" s="12" t="s">
        <v>130</v>
      </c>
      <c r="B141" s="170"/>
      <c r="C141" s="12">
        <f t="shared" si="2"/>
        <v>2</v>
      </c>
      <c r="D141" s="12"/>
      <c r="E141" s="12"/>
      <c r="F141" s="150">
        <v>0.5</v>
      </c>
      <c r="G141" s="144"/>
      <c r="H141" s="158">
        <f>VLOOKUP(maestro_NIST!E105,'iso 27002'!$D$2:$E$160,2,0)</f>
        <v>0</v>
      </c>
      <c r="I141" s="139">
        <f>VLOOKUP(maestro_NIST!F105,'iso 27002'!$D$2:$E$160,2,0)</f>
        <v>0</v>
      </c>
    </row>
    <row r="142" spans="1:9" x14ac:dyDescent="0.25">
      <c r="A142" s="12" t="s">
        <v>131</v>
      </c>
      <c r="B142" s="170"/>
      <c r="C142" s="12">
        <f t="shared" si="2"/>
        <v>2</v>
      </c>
      <c r="D142" s="12"/>
      <c r="E142" s="12"/>
      <c r="F142" s="150">
        <v>1</v>
      </c>
      <c r="G142" s="144"/>
      <c r="H142" s="158">
        <f>VLOOKUP(maestro_NIST!E106,'iso 27002'!$D$2:$E$160,2,0)</f>
        <v>0</v>
      </c>
      <c r="I142" s="139">
        <f>VLOOKUP(maestro_NIST!F106,'iso 27002'!$D$2:$E$160,2,0)</f>
        <v>0</v>
      </c>
    </row>
    <row r="143" spans="1:9" x14ac:dyDescent="0.25">
      <c r="A143" s="126" t="s">
        <v>1270</v>
      </c>
      <c r="B143" s="177"/>
      <c r="C143" s="126"/>
      <c r="D143" s="126"/>
      <c r="E143" s="142">
        <f>AVERAGE(F144:F146)</f>
        <v>0</v>
      </c>
      <c r="F143" s="156"/>
      <c r="G143" s="162"/>
      <c r="H143" s="160"/>
      <c r="I143" s="139"/>
    </row>
    <row r="144" spans="1:9" x14ac:dyDescent="0.25">
      <c r="A144" s="12" t="s">
        <v>133</v>
      </c>
      <c r="B144" s="170"/>
      <c r="C144" s="12">
        <f t="shared" si="2"/>
        <v>2</v>
      </c>
      <c r="D144" s="12"/>
      <c r="E144" s="12"/>
      <c r="F144" s="150">
        <f t="shared" si="3"/>
        <v>0</v>
      </c>
      <c r="G144" s="144"/>
      <c r="H144" s="158">
        <f>VLOOKUP(maestro_NIST!E107,'iso 27002'!$D$2:$E$160,2,0)</f>
        <v>0</v>
      </c>
      <c r="I144" s="139">
        <f>VLOOKUP(maestro_NIST!F107,'iso 27002'!$D$2:$E$160,2,0)</f>
        <v>0</v>
      </c>
    </row>
    <row r="145" spans="1:9" x14ac:dyDescent="0.25">
      <c r="A145" s="12" t="s">
        <v>134</v>
      </c>
      <c r="B145" s="170"/>
      <c r="C145" s="12">
        <f t="shared" si="2"/>
        <v>1</v>
      </c>
      <c r="D145" s="12"/>
      <c r="E145" s="12"/>
      <c r="F145" s="150">
        <f t="shared" si="3"/>
        <v>0</v>
      </c>
      <c r="G145" s="144"/>
      <c r="H145" s="158">
        <f>VLOOKUP(maestro_NIST!E108,'iso 27002'!$D$2:$E$160,2,0)</f>
        <v>0</v>
      </c>
      <c r="I145" s="119"/>
    </row>
    <row r="146" spans="1:9" ht="25.5" x14ac:dyDescent="0.25">
      <c r="A146" s="12" t="s">
        <v>135</v>
      </c>
      <c r="B146" s="170"/>
      <c r="C146" s="12">
        <f t="shared" si="2"/>
        <v>1</v>
      </c>
      <c r="D146" s="12"/>
      <c r="E146" s="12"/>
      <c r="F146" s="150">
        <f t="shared" si="3"/>
        <v>0</v>
      </c>
      <c r="G146" s="144"/>
      <c r="H146" s="158">
        <f>VLOOKUP(maestro_NIST!E109,'iso 27002'!$D$2:$E$160,2,0)</f>
        <v>0</v>
      </c>
      <c r="I146" s="119"/>
    </row>
  </sheetData>
  <autoFilter ref="A1:A146"/>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1"/>
  <sheetViews>
    <sheetView showGridLines="0" zoomScale="115" zoomScaleNormal="115" workbookViewId="0">
      <selection activeCell="C43" sqref="C43"/>
    </sheetView>
  </sheetViews>
  <sheetFormatPr defaultRowHeight="15" x14ac:dyDescent="0.25"/>
  <cols>
    <col min="1" max="1" width="14.28515625" customWidth="1"/>
    <col min="2" max="2" width="36.28515625" customWidth="1"/>
    <col min="3" max="3" width="62.42578125" customWidth="1"/>
    <col min="4" max="4" width="4.85546875" style="10" bestFit="1" customWidth="1"/>
    <col min="5" max="5" width="22.5703125" style="8" customWidth="1"/>
    <col min="6" max="6" width="10.28515625" customWidth="1"/>
  </cols>
  <sheetData>
    <row r="1" spans="1:9" ht="15.75" thickBot="1" x14ac:dyDescent="0.3">
      <c r="A1" s="11" t="s">
        <v>0</v>
      </c>
      <c r="B1" s="11" t="s">
        <v>1</v>
      </c>
      <c r="C1" s="11" t="s">
        <v>2</v>
      </c>
      <c r="D1" s="1" t="s">
        <v>405</v>
      </c>
      <c r="E1" s="1" t="s">
        <v>406</v>
      </c>
    </row>
    <row r="2" spans="1:9" ht="25.5" x14ac:dyDescent="0.25">
      <c r="A2" s="202"/>
      <c r="B2" s="203" t="s">
        <v>280</v>
      </c>
      <c r="C2" s="12" t="s">
        <v>3</v>
      </c>
      <c r="D2" s="9">
        <f>COUNTA(E2:AA2)</f>
        <v>2</v>
      </c>
      <c r="E2" s="8" t="s">
        <v>281</v>
      </c>
      <c r="F2" t="s">
        <v>627</v>
      </c>
    </row>
    <row r="3" spans="1:9" ht="25.5" x14ac:dyDescent="0.25">
      <c r="A3" s="202"/>
      <c r="B3" s="203"/>
      <c r="C3" s="12" t="s">
        <v>4</v>
      </c>
      <c r="D3" s="9">
        <f t="shared" ref="D3:D66" si="0">COUNTA(E3:AA3)</f>
        <v>3</v>
      </c>
      <c r="E3" s="8" t="s">
        <v>281</v>
      </c>
      <c r="F3" t="s">
        <v>627</v>
      </c>
      <c r="G3" t="s">
        <v>394</v>
      </c>
    </row>
    <row r="4" spans="1:9" x14ac:dyDescent="0.25">
      <c r="A4" s="202"/>
      <c r="B4" s="203"/>
      <c r="C4" s="12" t="s">
        <v>5</v>
      </c>
      <c r="D4" s="9">
        <f t="shared" si="0"/>
        <v>2</v>
      </c>
      <c r="E4" s="8" t="s">
        <v>284</v>
      </c>
      <c r="F4" t="s">
        <v>765</v>
      </c>
    </row>
    <row r="5" spans="1:9" x14ac:dyDescent="0.25">
      <c r="A5" s="202"/>
      <c r="B5" s="203"/>
      <c r="C5" s="12" t="s">
        <v>6</v>
      </c>
      <c r="D5" s="9">
        <f t="shared" si="0"/>
        <v>1</v>
      </c>
      <c r="E5" s="8" t="s">
        <v>137</v>
      </c>
    </row>
    <row r="6" spans="1:9" ht="38.25" x14ac:dyDescent="0.25">
      <c r="A6" s="202"/>
      <c r="B6" s="203"/>
      <c r="C6" s="12" t="s">
        <v>7</v>
      </c>
      <c r="D6" s="9">
        <f t="shared" si="0"/>
        <v>1</v>
      </c>
      <c r="E6" s="8" t="s">
        <v>138</v>
      </c>
    </row>
    <row r="7" spans="1:9" ht="25.5" x14ac:dyDescent="0.25">
      <c r="A7" s="202"/>
      <c r="B7" s="203"/>
      <c r="C7" s="12" t="s">
        <v>8</v>
      </c>
      <c r="D7" s="9">
        <f t="shared" si="0"/>
        <v>1</v>
      </c>
      <c r="E7" s="8" t="s">
        <v>139</v>
      </c>
    </row>
    <row r="8" spans="1:9" ht="25.5" x14ac:dyDescent="0.25">
      <c r="A8" s="202"/>
      <c r="B8" s="203" t="s">
        <v>9</v>
      </c>
      <c r="C8" s="12" t="s">
        <v>10</v>
      </c>
      <c r="D8" s="9">
        <f t="shared" si="0"/>
        <v>5</v>
      </c>
      <c r="E8" s="8" t="s">
        <v>286</v>
      </c>
      <c r="F8" t="s">
        <v>777</v>
      </c>
      <c r="G8" t="s">
        <v>778</v>
      </c>
      <c r="H8" t="s">
        <v>309</v>
      </c>
      <c r="I8" t="s">
        <v>779</v>
      </c>
    </row>
    <row r="9" spans="1:9" ht="25.5" x14ac:dyDescent="0.25">
      <c r="A9" s="202"/>
      <c r="B9" s="203"/>
      <c r="C9" s="12" t="s">
        <v>11</v>
      </c>
      <c r="D9" s="9">
        <f t="shared" si="0"/>
        <v>1</v>
      </c>
      <c r="E9" s="8" t="s">
        <v>140</v>
      </c>
    </row>
    <row r="10" spans="1:9" ht="25.5" x14ac:dyDescent="0.25">
      <c r="A10" s="202"/>
      <c r="B10" s="203"/>
      <c r="C10" s="12" t="s">
        <v>12</v>
      </c>
      <c r="D10" s="9">
        <f t="shared" si="0"/>
        <v>0</v>
      </c>
    </row>
    <row r="11" spans="1:9" ht="25.5" x14ac:dyDescent="0.25">
      <c r="A11" s="202"/>
      <c r="B11" s="203"/>
      <c r="C11" s="12" t="s">
        <v>13</v>
      </c>
      <c r="D11" s="9">
        <f t="shared" si="0"/>
        <v>3</v>
      </c>
      <c r="E11" s="8" t="s">
        <v>291</v>
      </c>
      <c r="F11" t="s">
        <v>757</v>
      </c>
      <c r="G11" t="s">
        <v>351</v>
      </c>
    </row>
    <row r="12" spans="1:9" ht="38.25" x14ac:dyDescent="0.25">
      <c r="A12" s="202"/>
      <c r="B12" s="203"/>
      <c r="C12" s="12" t="s">
        <v>14</v>
      </c>
      <c r="D12" s="9">
        <f t="shared" si="0"/>
        <v>4</v>
      </c>
      <c r="E12" s="8" t="s">
        <v>294</v>
      </c>
      <c r="F12" t="s">
        <v>780</v>
      </c>
      <c r="G12" t="s">
        <v>387</v>
      </c>
      <c r="H12" t="s">
        <v>781</v>
      </c>
    </row>
    <row r="13" spans="1:9" ht="77.25" customHeight="1" x14ac:dyDescent="0.25">
      <c r="A13" s="202"/>
      <c r="B13" s="203" t="s">
        <v>15</v>
      </c>
      <c r="C13" s="12" t="s">
        <v>16</v>
      </c>
      <c r="D13" s="9">
        <f t="shared" si="0"/>
        <v>1</v>
      </c>
      <c r="E13" s="8" t="s">
        <v>141</v>
      </c>
    </row>
    <row r="14" spans="1:9" ht="25.5" x14ac:dyDescent="0.25">
      <c r="A14" s="202"/>
      <c r="B14" s="203"/>
      <c r="C14" s="12" t="s">
        <v>17</v>
      </c>
      <c r="D14" s="9">
        <f t="shared" si="0"/>
        <v>3</v>
      </c>
      <c r="E14" s="8" t="s">
        <v>139</v>
      </c>
      <c r="F14" t="s">
        <v>607</v>
      </c>
      <c r="G14" t="s">
        <v>286</v>
      </c>
    </row>
    <row r="15" spans="1:9" ht="25.5" x14ac:dyDescent="0.25">
      <c r="A15" s="202"/>
      <c r="B15" s="203"/>
      <c r="C15" s="12" t="s">
        <v>18</v>
      </c>
      <c r="D15" s="9">
        <f t="shared" si="0"/>
        <v>5</v>
      </c>
      <c r="E15" s="8" t="s">
        <v>300</v>
      </c>
      <c r="F15" t="s">
        <v>782</v>
      </c>
      <c r="G15" t="s">
        <v>783</v>
      </c>
      <c r="H15" t="s">
        <v>397</v>
      </c>
      <c r="I15" t="s">
        <v>784</v>
      </c>
    </row>
    <row r="16" spans="1:9" ht="25.5" x14ac:dyDescent="0.25">
      <c r="A16" s="202"/>
      <c r="B16" s="203"/>
      <c r="C16" s="12" t="s">
        <v>19</v>
      </c>
      <c r="D16" s="9">
        <f t="shared" si="0"/>
        <v>1</v>
      </c>
      <c r="E16" s="8" t="s">
        <v>142</v>
      </c>
    </row>
    <row r="17" spans="1:16" x14ac:dyDescent="0.25">
      <c r="A17" s="202"/>
      <c r="B17" s="203" t="s">
        <v>20</v>
      </c>
      <c r="C17" s="12" t="s">
        <v>21</v>
      </c>
      <c r="D17" s="9">
        <f t="shared" si="0"/>
        <v>2</v>
      </c>
      <c r="E17" s="8" t="s">
        <v>145</v>
      </c>
      <c r="F17" t="s">
        <v>786</v>
      </c>
    </row>
    <row r="18" spans="1:16" ht="25.5" x14ac:dyDescent="0.25">
      <c r="A18" s="202"/>
      <c r="B18" s="203"/>
      <c r="C18" s="12" t="s">
        <v>22</v>
      </c>
      <c r="D18" s="9">
        <f t="shared" si="0"/>
        <v>1</v>
      </c>
      <c r="E18" s="8" t="s">
        <v>143</v>
      </c>
    </row>
    <row r="19" spans="1:16" x14ac:dyDescent="0.25">
      <c r="A19" s="202"/>
      <c r="B19" s="203"/>
      <c r="C19" s="12" t="s">
        <v>23</v>
      </c>
      <c r="D19" s="9">
        <f t="shared" si="0"/>
        <v>1</v>
      </c>
      <c r="E19" s="8" t="s">
        <v>144</v>
      </c>
    </row>
    <row r="20" spans="1:16" x14ac:dyDescent="0.25">
      <c r="A20" s="202"/>
      <c r="B20" s="203"/>
      <c r="C20" s="12" t="s">
        <v>24</v>
      </c>
      <c r="D20" s="9">
        <f t="shared" si="0"/>
        <v>2</v>
      </c>
      <c r="E20" s="8" t="s">
        <v>152</v>
      </c>
      <c r="F20" t="s">
        <v>144</v>
      </c>
    </row>
    <row r="21" spans="1:16" ht="25.5" x14ac:dyDescent="0.25">
      <c r="A21" s="202"/>
      <c r="B21" s="203"/>
      <c r="C21" s="12" t="s">
        <v>25</v>
      </c>
      <c r="D21" s="9">
        <f t="shared" si="0"/>
        <v>1</v>
      </c>
      <c r="E21" s="8" t="s">
        <v>145</v>
      </c>
    </row>
    <row r="22" spans="1:16" x14ac:dyDescent="0.25">
      <c r="A22" s="202"/>
      <c r="B22" s="203"/>
      <c r="C22" s="12" t="s">
        <v>26</v>
      </c>
      <c r="D22" s="9">
        <f t="shared" si="0"/>
        <v>1</v>
      </c>
      <c r="E22" s="8" t="s">
        <v>146</v>
      </c>
    </row>
    <row r="23" spans="1:16" ht="25.5" x14ac:dyDescent="0.25">
      <c r="A23" s="202"/>
      <c r="B23" s="203" t="s">
        <v>27</v>
      </c>
      <c r="C23" s="12" t="s">
        <v>28</v>
      </c>
      <c r="D23" s="9">
        <f t="shared" si="0"/>
        <v>3</v>
      </c>
      <c r="E23" s="8" t="s">
        <v>146</v>
      </c>
      <c r="F23" t="s">
        <v>164</v>
      </c>
      <c r="G23" t="s">
        <v>166</v>
      </c>
    </row>
    <row r="24" spans="1:16" x14ac:dyDescent="0.25">
      <c r="A24" s="202"/>
      <c r="B24" s="203"/>
      <c r="C24" s="12" t="s">
        <v>29</v>
      </c>
      <c r="D24" s="9">
        <f t="shared" si="0"/>
        <v>2</v>
      </c>
      <c r="E24" s="8" t="s">
        <v>146</v>
      </c>
      <c r="F24" t="s">
        <v>164</v>
      </c>
    </row>
    <row r="25" spans="1:16" ht="25.5" x14ac:dyDescent="0.25">
      <c r="A25" s="202"/>
      <c r="B25" s="203"/>
      <c r="C25" s="12" t="s">
        <v>30</v>
      </c>
      <c r="D25" s="9">
        <f t="shared" si="0"/>
        <v>2</v>
      </c>
      <c r="E25" s="8" t="s">
        <v>146</v>
      </c>
      <c r="F25" t="s">
        <v>164</v>
      </c>
    </row>
    <row r="26" spans="1:16" ht="25.5" x14ac:dyDescent="0.25">
      <c r="A26" s="202"/>
      <c r="B26" s="203" t="s">
        <v>136</v>
      </c>
      <c r="C26" s="12" t="s">
        <v>31</v>
      </c>
      <c r="D26" s="9">
        <f t="shared" si="0"/>
        <v>5</v>
      </c>
      <c r="E26" s="8" t="s">
        <v>286</v>
      </c>
      <c r="F26" t="s">
        <v>777</v>
      </c>
      <c r="G26" t="s">
        <v>778</v>
      </c>
      <c r="H26" t="s">
        <v>309</v>
      </c>
      <c r="I26" t="s">
        <v>779</v>
      </c>
    </row>
    <row r="27" spans="1:16" ht="38.25" x14ac:dyDescent="0.25">
      <c r="A27" s="202"/>
      <c r="B27" s="203"/>
      <c r="C27" s="12" t="s">
        <v>32</v>
      </c>
      <c r="D27" s="9">
        <f t="shared" si="0"/>
        <v>2</v>
      </c>
      <c r="E27" s="8" t="s">
        <v>309</v>
      </c>
      <c r="F27" t="s">
        <v>779</v>
      </c>
    </row>
    <row r="28" spans="1:16" ht="51" x14ac:dyDescent="0.25">
      <c r="A28" s="202"/>
      <c r="B28" s="203"/>
      <c r="C28" s="12" t="s">
        <v>33</v>
      </c>
      <c r="D28" s="9">
        <f t="shared" si="0"/>
        <v>3</v>
      </c>
      <c r="E28" s="8" t="s">
        <v>286</v>
      </c>
      <c r="F28" t="s">
        <v>777</v>
      </c>
      <c r="G28" t="s">
        <v>778</v>
      </c>
    </row>
    <row r="29" spans="1:16" ht="38.25" x14ac:dyDescent="0.25">
      <c r="A29" s="202"/>
      <c r="B29" s="203"/>
      <c r="C29" s="12" t="s">
        <v>34</v>
      </c>
      <c r="D29" s="9">
        <f t="shared" si="0"/>
        <v>2</v>
      </c>
      <c r="E29" s="8" t="s">
        <v>309</v>
      </c>
      <c r="F29" t="s">
        <v>779</v>
      </c>
    </row>
    <row r="30" spans="1:16" ht="25.5" x14ac:dyDescent="0.25">
      <c r="A30" s="202"/>
      <c r="B30" s="203"/>
      <c r="C30" s="12" t="s">
        <v>35</v>
      </c>
      <c r="D30" s="9">
        <f t="shared" si="0"/>
        <v>1</v>
      </c>
      <c r="E30" s="8" t="s">
        <v>147</v>
      </c>
    </row>
    <row r="31" spans="1:16" ht="25.5" x14ac:dyDescent="0.25">
      <c r="A31" s="204" t="s">
        <v>36</v>
      </c>
      <c r="B31" s="203" t="s">
        <v>37</v>
      </c>
      <c r="C31" s="12" t="s">
        <v>38</v>
      </c>
      <c r="D31" s="9">
        <f t="shared" si="0"/>
        <v>8</v>
      </c>
      <c r="E31" s="8" t="s">
        <v>310</v>
      </c>
      <c r="F31" t="s">
        <v>742</v>
      </c>
      <c r="G31" t="s">
        <v>743</v>
      </c>
      <c r="H31" t="s">
        <v>744</v>
      </c>
      <c r="I31" t="s">
        <v>745</v>
      </c>
      <c r="J31" t="s">
        <v>746</v>
      </c>
      <c r="K31" t="s">
        <v>748</v>
      </c>
      <c r="L31" t="s">
        <v>749</v>
      </c>
    </row>
    <row r="32" spans="1:16" x14ac:dyDescent="0.25">
      <c r="A32" s="204"/>
      <c r="B32" s="203"/>
      <c r="C32" s="12" t="s">
        <v>39</v>
      </c>
      <c r="D32" s="9">
        <f t="shared" si="0"/>
        <v>12</v>
      </c>
      <c r="E32" s="8" t="s">
        <v>318</v>
      </c>
      <c r="F32" t="s">
        <v>379</v>
      </c>
      <c r="G32" t="s">
        <v>754</v>
      </c>
      <c r="H32" t="s">
        <v>294</v>
      </c>
      <c r="I32" t="s">
        <v>755</v>
      </c>
      <c r="J32" t="s">
        <v>737</v>
      </c>
      <c r="K32" t="s">
        <v>756</v>
      </c>
      <c r="L32" t="s">
        <v>757</v>
      </c>
      <c r="M32" t="s">
        <v>758</v>
      </c>
      <c r="N32" t="s">
        <v>137</v>
      </c>
      <c r="O32" t="s">
        <v>740</v>
      </c>
      <c r="P32" t="s">
        <v>741</v>
      </c>
    </row>
    <row r="33" spans="1:27" x14ac:dyDescent="0.25">
      <c r="A33" s="204"/>
      <c r="B33" s="203"/>
      <c r="C33" s="12" t="s">
        <v>40</v>
      </c>
      <c r="D33" s="9">
        <f t="shared" si="0"/>
        <v>5</v>
      </c>
      <c r="E33" s="8" t="s">
        <v>329</v>
      </c>
      <c r="F33" t="s">
        <v>1237</v>
      </c>
      <c r="G33" t="s">
        <v>137</v>
      </c>
      <c r="H33" t="s">
        <v>338</v>
      </c>
      <c r="I33" t="s">
        <v>284</v>
      </c>
    </row>
    <row r="34" spans="1:27" ht="25.5" x14ac:dyDescent="0.25">
      <c r="A34" s="204"/>
      <c r="B34" s="203"/>
      <c r="C34" s="12" t="s">
        <v>41</v>
      </c>
      <c r="D34" s="9">
        <f t="shared" si="0"/>
        <v>6</v>
      </c>
      <c r="E34" s="8" t="s">
        <v>333</v>
      </c>
      <c r="F34" t="s">
        <v>153</v>
      </c>
      <c r="G34" t="s">
        <v>743</v>
      </c>
      <c r="H34" t="s">
        <v>747</v>
      </c>
      <c r="I34" t="s">
        <v>750</v>
      </c>
      <c r="J34" t="s">
        <v>751</v>
      </c>
    </row>
    <row r="35" spans="1:27" ht="25.5" x14ac:dyDescent="0.25">
      <c r="A35" s="204"/>
      <c r="B35" s="203"/>
      <c r="C35" s="12" t="s">
        <v>42</v>
      </c>
      <c r="D35" s="9">
        <f t="shared" si="0"/>
        <v>5</v>
      </c>
      <c r="E35" s="8" t="s">
        <v>338</v>
      </c>
      <c r="F35" t="s">
        <v>764</v>
      </c>
      <c r="G35" t="s">
        <v>284</v>
      </c>
      <c r="H35" t="s">
        <v>769</v>
      </c>
      <c r="I35" t="s">
        <v>770</v>
      </c>
    </row>
    <row r="36" spans="1:27" ht="28.5" x14ac:dyDescent="0.25">
      <c r="A36" s="204"/>
      <c r="B36" s="203"/>
      <c r="C36" s="12" t="s">
        <v>43</v>
      </c>
      <c r="D36" s="9">
        <f t="shared" si="0"/>
        <v>2</v>
      </c>
      <c r="E36" s="8" t="s">
        <v>342</v>
      </c>
      <c r="F36" t="s">
        <v>310</v>
      </c>
    </row>
    <row r="37" spans="1:27" ht="38.25" x14ac:dyDescent="0.25">
      <c r="A37" s="204"/>
      <c r="B37" s="203"/>
      <c r="C37" s="12" t="s">
        <v>44</v>
      </c>
      <c r="D37" s="9">
        <f t="shared" si="0"/>
        <v>6</v>
      </c>
      <c r="E37" s="8" t="s">
        <v>310</v>
      </c>
      <c r="F37" t="s">
        <v>744</v>
      </c>
      <c r="G37" t="s">
        <v>746</v>
      </c>
      <c r="H37" t="s">
        <v>748</v>
      </c>
      <c r="I37" t="s">
        <v>749</v>
      </c>
      <c r="J37" t="s">
        <v>397</v>
      </c>
    </row>
    <row r="38" spans="1:27" x14ac:dyDescent="0.25">
      <c r="A38" s="204"/>
      <c r="B38" s="203" t="s">
        <v>45</v>
      </c>
      <c r="C38" s="12" t="s">
        <v>46</v>
      </c>
      <c r="D38" s="9">
        <f t="shared" si="0"/>
        <v>2</v>
      </c>
      <c r="E38" s="8" t="s">
        <v>344</v>
      </c>
      <c r="F38" t="s">
        <v>155</v>
      </c>
    </row>
    <row r="39" spans="1:27" x14ac:dyDescent="0.25">
      <c r="A39" s="204"/>
      <c r="B39" s="203"/>
      <c r="C39" s="12" t="s">
        <v>47</v>
      </c>
      <c r="D39" s="9">
        <f t="shared" si="0"/>
        <v>2</v>
      </c>
      <c r="E39" s="8" t="s">
        <v>139</v>
      </c>
      <c r="F39" t="s">
        <v>344</v>
      </c>
    </row>
    <row r="40" spans="1:27" ht="25.5" x14ac:dyDescent="0.25">
      <c r="A40" s="204"/>
      <c r="B40" s="203"/>
      <c r="C40" s="12" t="s">
        <v>48</v>
      </c>
      <c r="D40" s="9">
        <f t="shared" si="0"/>
        <v>3</v>
      </c>
      <c r="E40" s="8" t="s">
        <v>139</v>
      </c>
      <c r="F40" t="s">
        <v>607</v>
      </c>
      <c r="G40" t="s">
        <v>344</v>
      </c>
    </row>
    <row r="41" spans="1:27" x14ac:dyDescent="0.25">
      <c r="A41" s="204"/>
      <c r="B41" s="203"/>
      <c r="C41" s="12" t="s">
        <v>49</v>
      </c>
      <c r="D41" s="9">
        <f t="shared" si="0"/>
        <v>2</v>
      </c>
      <c r="E41" s="8" t="s">
        <v>139</v>
      </c>
      <c r="F41" t="s">
        <v>344</v>
      </c>
    </row>
    <row r="42" spans="1:27" ht="25.5" x14ac:dyDescent="0.25">
      <c r="A42" s="204"/>
      <c r="B42" s="203"/>
      <c r="C42" s="12" t="s">
        <v>50</v>
      </c>
      <c r="D42" s="9">
        <f t="shared" si="0"/>
        <v>2</v>
      </c>
      <c r="E42" s="8" t="s">
        <v>139</v>
      </c>
      <c r="F42" t="s">
        <v>344</v>
      </c>
    </row>
    <row r="43" spans="1:27" x14ac:dyDescent="0.25">
      <c r="A43" s="204"/>
      <c r="B43" s="203" t="s">
        <v>51</v>
      </c>
      <c r="C43" s="12" t="s">
        <v>52</v>
      </c>
      <c r="D43" s="9">
        <f t="shared" si="0"/>
        <v>1</v>
      </c>
      <c r="E43" s="8" t="s">
        <v>148</v>
      </c>
    </row>
    <row r="44" spans="1:27" x14ac:dyDescent="0.25">
      <c r="A44" s="204"/>
      <c r="B44" s="203"/>
      <c r="C44" s="12" t="s">
        <v>53</v>
      </c>
      <c r="D44" s="9">
        <f t="shared" si="0"/>
        <v>6</v>
      </c>
      <c r="E44" s="8" t="s">
        <v>148</v>
      </c>
      <c r="F44" t="s">
        <v>338</v>
      </c>
      <c r="G44" t="s">
        <v>284</v>
      </c>
      <c r="H44" t="s">
        <v>766</v>
      </c>
      <c r="I44" t="s">
        <v>769</v>
      </c>
      <c r="J44" t="s">
        <v>770</v>
      </c>
    </row>
    <row r="45" spans="1:27" ht="25.5" x14ac:dyDescent="0.25">
      <c r="A45" s="204"/>
      <c r="B45" s="203"/>
      <c r="C45" s="12" t="s">
        <v>54</v>
      </c>
      <c r="D45" s="9">
        <f t="shared" si="0"/>
        <v>6</v>
      </c>
      <c r="E45" s="8" t="s">
        <v>148</v>
      </c>
      <c r="F45" t="s">
        <v>638</v>
      </c>
      <c r="G45" t="s">
        <v>640</v>
      </c>
      <c r="H45" t="s">
        <v>647</v>
      </c>
      <c r="I45" t="s">
        <v>758</v>
      </c>
      <c r="J45" t="s">
        <v>740</v>
      </c>
    </row>
    <row r="46" spans="1:27" x14ac:dyDescent="0.25">
      <c r="A46" s="204"/>
      <c r="B46" s="203"/>
      <c r="C46" s="12" t="s">
        <v>55</v>
      </c>
      <c r="D46" s="9">
        <f t="shared" si="0"/>
        <v>2</v>
      </c>
      <c r="E46" s="8" t="s">
        <v>351</v>
      </c>
      <c r="F46" t="s">
        <v>781</v>
      </c>
    </row>
    <row r="47" spans="1:27" x14ac:dyDescent="0.25">
      <c r="A47" s="204"/>
      <c r="B47" s="203"/>
      <c r="C47" s="12" t="s">
        <v>56</v>
      </c>
      <c r="D47" s="9">
        <f t="shared" si="0"/>
        <v>23</v>
      </c>
      <c r="E47" s="8" t="s">
        <v>333</v>
      </c>
      <c r="F47" t="s">
        <v>342</v>
      </c>
      <c r="G47" t="s">
        <v>604</v>
      </c>
      <c r="H47" t="s">
        <v>626</v>
      </c>
      <c r="I47" t="s">
        <v>633</v>
      </c>
      <c r="J47" t="s">
        <v>148</v>
      </c>
      <c r="K47" t="s">
        <v>648</v>
      </c>
      <c r="L47" t="s">
        <v>153</v>
      </c>
      <c r="M47" t="s">
        <v>743</v>
      </c>
      <c r="N47" t="s">
        <v>747</v>
      </c>
      <c r="O47" t="s">
        <v>750</v>
      </c>
      <c r="P47" t="s">
        <v>751</v>
      </c>
      <c r="Q47" t="s">
        <v>1238</v>
      </c>
      <c r="R47" t="s">
        <v>294</v>
      </c>
      <c r="S47" t="s">
        <v>755</v>
      </c>
      <c r="T47" t="s">
        <v>756</v>
      </c>
      <c r="U47" t="s">
        <v>338</v>
      </c>
      <c r="V47" t="s">
        <v>764</v>
      </c>
      <c r="W47" t="s">
        <v>284</v>
      </c>
      <c r="X47" t="s">
        <v>766</v>
      </c>
      <c r="Y47" t="s">
        <v>767</v>
      </c>
      <c r="Z47" t="s">
        <v>769</v>
      </c>
      <c r="AA47" t="s">
        <v>770</v>
      </c>
    </row>
    <row r="48" spans="1:27" ht="25.5" x14ac:dyDescent="0.25">
      <c r="A48" s="204"/>
      <c r="B48" s="203"/>
      <c r="C48" s="12" t="s">
        <v>57</v>
      </c>
      <c r="D48" s="9">
        <f t="shared" si="0"/>
        <v>5</v>
      </c>
      <c r="E48" s="8" t="s">
        <v>155</v>
      </c>
      <c r="F48" t="s">
        <v>394</v>
      </c>
      <c r="G48" t="s">
        <v>769</v>
      </c>
      <c r="H48" t="s">
        <v>770</v>
      </c>
      <c r="I48" t="s">
        <v>774</v>
      </c>
    </row>
    <row r="49" spans="1:11" ht="25.5" x14ac:dyDescent="0.25">
      <c r="A49" s="204"/>
      <c r="B49" s="203"/>
      <c r="C49" s="12" t="s">
        <v>58</v>
      </c>
      <c r="D49" s="9">
        <f t="shared" si="0"/>
        <v>1</v>
      </c>
      <c r="E49" s="8" t="s">
        <v>149</v>
      </c>
    </row>
    <row r="50" spans="1:11" x14ac:dyDescent="0.25">
      <c r="A50" s="204"/>
      <c r="B50" s="203"/>
      <c r="C50" s="12" t="s">
        <v>59</v>
      </c>
      <c r="D50" s="9">
        <f t="shared" si="0"/>
        <v>1</v>
      </c>
      <c r="E50" s="8" t="s">
        <v>150</v>
      </c>
    </row>
    <row r="51" spans="1:11" ht="38.25" x14ac:dyDescent="0.25">
      <c r="A51" s="204"/>
      <c r="B51" s="203" t="s">
        <v>60</v>
      </c>
      <c r="C51" s="12" t="s">
        <v>61</v>
      </c>
      <c r="D51" s="9">
        <f t="shared" si="0"/>
        <v>6</v>
      </c>
      <c r="E51" s="8" t="s">
        <v>361</v>
      </c>
      <c r="F51" t="s">
        <v>394</v>
      </c>
      <c r="G51" t="s">
        <v>736</v>
      </c>
      <c r="H51" t="s">
        <v>772</v>
      </c>
      <c r="I51" t="s">
        <v>773</v>
      </c>
      <c r="J51" t="s">
        <v>774</v>
      </c>
    </row>
    <row r="52" spans="1:11" ht="25.5" x14ac:dyDescent="0.25">
      <c r="A52" s="204"/>
      <c r="B52" s="203"/>
      <c r="C52" s="12" t="s">
        <v>62</v>
      </c>
      <c r="D52" s="9">
        <f t="shared" si="0"/>
        <v>4</v>
      </c>
      <c r="E52" s="8" t="s">
        <v>365</v>
      </c>
      <c r="F52" t="s">
        <v>768</v>
      </c>
      <c r="G52" t="s">
        <v>771</v>
      </c>
      <c r="H52" t="s">
        <v>775</v>
      </c>
    </row>
    <row r="53" spans="1:11" x14ac:dyDescent="0.25">
      <c r="A53" s="204"/>
      <c r="B53" s="203"/>
      <c r="C53" s="12" t="s">
        <v>63</v>
      </c>
      <c r="D53" s="9">
        <f t="shared" si="0"/>
        <v>6</v>
      </c>
      <c r="E53" s="8" t="s">
        <v>361</v>
      </c>
      <c r="F53" t="s">
        <v>394</v>
      </c>
      <c r="G53" t="s">
        <v>736</v>
      </c>
      <c r="H53" t="s">
        <v>772</v>
      </c>
      <c r="I53" t="s">
        <v>773</v>
      </c>
      <c r="J53" t="s">
        <v>774</v>
      </c>
    </row>
    <row r="54" spans="1:11" x14ac:dyDescent="0.25">
      <c r="A54" s="204"/>
      <c r="B54" s="203"/>
      <c r="C54" s="12" t="s">
        <v>64</v>
      </c>
      <c r="D54" s="9">
        <f t="shared" si="0"/>
        <v>4</v>
      </c>
      <c r="E54" s="8" t="s">
        <v>369</v>
      </c>
      <c r="F54" t="s">
        <v>387</v>
      </c>
      <c r="G54" t="s">
        <v>147</v>
      </c>
      <c r="H54" t="s">
        <v>783</v>
      </c>
    </row>
    <row r="55" spans="1:11" ht="25.5" x14ac:dyDescent="0.25">
      <c r="A55" s="204"/>
      <c r="B55" s="203"/>
      <c r="C55" s="12" t="s">
        <v>65</v>
      </c>
      <c r="D55" s="9">
        <f t="shared" si="0"/>
        <v>4</v>
      </c>
      <c r="E55" s="8" t="s">
        <v>294</v>
      </c>
      <c r="F55" t="s">
        <v>756</v>
      </c>
      <c r="G55" t="s">
        <v>291</v>
      </c>
      <c r="H55" t="s">
        <v>757</v>
      </c>
    </row>
    <row r="56" spans="1:11" x14ac:dyDescent="0.25">
      <c r="A56" s="204"/>
      <c r="B56" s="203"/>
      <c r="C56" s="12" t="s">
        <v>66</v>
      </c>
      <c r="D56" s="9">
        <f t="shared" si="0"/>
        <v>4</v>
      </c>
      <c r="E56" s="8" t="s">
        <v>148</v>
      </c>
      <c r="F56" t="s">
        <v>638</v>
      </c>
      <c r="G56" t="s">
        <v>640</v>
      </c>
      <c r="H56" t="s">
        <v>740</v>
      </c>
    </row>
    <row r="57" spans="1:11" x14ac:dyDescent="0.25">
      <c r="A57" s="204"/>
      <c r="B57" s="203"/>
      <c r="C57" s="12" t="s">
        <v>67</v>
      </c>
      <c r="D57" s="9">
        <f t="shared" si="0"/>
        <v>3</v>
      </c>
      <c r="E57" s="8" t="s">
        <v>152</v>
      </c>
      <c r="F57" t="s">
        <v>165</v>
      </c>
      <c r="G57" t="s">
        <v>162</v>
      </c>
    </row>
    <row r="58" spans="1:11" x14ac:dyDescent="0.25">
      <c r="A58" s="204"/>
      <c r="B58" s="203"/>
      <c r="C58" s="12" t="s">
        <v>68</v>
      </c>
      <c r="D58" s="9">
        <f t="shared" si="0"/>
        <v>1</v>
      </c>
      <c r="E58" s="8" t="s">
        <v>152</v>
      </c>
    </row>
    <row r="59" spans="1:11" ht="38.25" x14ac:dyDescent="0.25">
      <c r="A59" s="204"/>
      <c r="B59" s="203"/>
      <c r="C59" s="12" t="s">
        <v>69</v>
      </c>
      <c r="D59" s="9">
        <f t="shared" si="0"/>
        <v>4</v>
      </c>
      <c r="E59" s="8" t="s">
        <v>374</v>
      </c>
      <c r="F59" t="s">
        <v>780</v>
      </c>
      <c r="G59" t="s">
        <v>387</v>
      </c>
      <c r="H59" t="s">
        <v>147</v>
      </c>
    </row>
    <row r="60" spans="1:11" x14ac:dyDescent="0.25">
      <c r="A60" s="204"/>
      <c r="B60" s="203"/>
      <c r="C60" s="12" t="s">
        <v>70</v>
      </c>
      <c r="D60" s="9">
        <f t="shared" si="0"/>
        <v>1</v>
      </c>
      <c r="E60" s="8" t="s">
        <v>147</v>
      </c>
    </row>
    <row r="61" spans="1:11" ht="25.5" x14ac:dyDescent="0.25">
      <c r="A61" s="204"/>
      <c r="B61" s="203"/>
      <c r="C61" s="12" t="s">
        <v>71</v>
      </c>
      <c r="D61" s="9">
        <f t="shared" si="0"/>
        <v>7</v>
      </c>
      <c r="E61" s="8" t="s">
        <v>342</v>
      </c>
      <c r="F61" t="s">
        <v>604</v>
      </c>
      <c r="G61" t="s">
        <v>607</v>
      </c>
      <c r="H61" t="s">
        <v>344</v>
      </c>
      <c r="I61" t="s">
        <v>615</v>
      </c>
      <c r="J61" t="s">
        <v>626</v>
      </c>
      <c r="K61" t="s">
        <v>631</v>
      </c>
    </row>
    <row r="62" spans="1:11" x14ac:dyDescent="0.25">
      <c r="A62" s="204"/>
      <c r="B62" s="203"/>
      <c r="C62" s="12" t="s">
        <v>72</v>
      </c>
      <c r="D62" s="9">
        <f t="shared" si="0"/>
        <v>5</v>
      </c>
      <c r="E62" s="8" t="s">
        <v>145</v>
      </c>
      <c r="F62" t="s">
        <v>773</v>
      </c>
      <c r="G62" t="s">
        <v>739</v>
      </c>
      <c r="H62" t="s">
        <v>785</v>
      </c>
      <c r="I62" t="s">
        <v>786</v>
      </c>
    </row>
    <row r="63" spans="1:11" ht="25.5" x14ac:dyDescent="0.25">
      <c r="A63" s="204"/>
      <c r="B63" s="203" t="s">
        <v>73</v>
      </c>
      <c r="C63" s="12" t="s">
        <v>74</v>
      </c>
      <c r="D63" s="9">
        <f t="shared" si="0"/>
        <v>4</v>
      </c>
      <c r="E63" s="8" t="s">
        <v>379</v>
      </c>
      <c r="F63" t="s">
        <v>150</v>
      </c>
      <c r="G63" t="s">
        <v>758</v>
      </c>
      <c r="H63" t="s">
        <v>137</v>
      </c>
    </row>
    <row r="64" spans="1:11" ht="25.5" x14ac:dyDescent="0.25">
      <c r="A64" s="204"/>
      <c r="B64" s="203"/>
      <c r="C64" s="12" t="s">
        <v>75</v>
      </c>
      <c r="D64" s="9">
        <f t="shared" si="0"/>
        <v>3</v>
      </c>
      <c r="E64" s="8" t="s">
        <v>150</v>
      </c>
      <c r="F64" t="s">
        <v>286</v>
      </c>
      <c r="G64" t="s">
        <v>309</v>
      </c>
    </row>
    <row r="65" spans="1:10" ht="25.5" x14ac:dyDescent="0.25">
      <c r="A65" s="204"/>
      <c r="B65" s="203" t="s">
        <v>76</v>
      </c>
      <c r="C65" s="12" t="s">
        <v>77</v>
      </c>
      <c r="D65" s="9">
        <f t="shared" si="0"/>
        <v>5</v>
      </c>
      <c r="E65" s="8" t="s">
        <v>381</v>
      </c>
      <c r="F65" t="s">
        <v>759</v>
      </c>
      <c r="G65" t="s">
        <v>760</v>
      </c>
      <c r="H65" t="s">
        <v>761</v>
      </c>
      <c r="I65" t="s">
        <v>762</v>
      </c>
    </row>
    <row r="66" spans="1:10" ht="25.5" x14ac:dyDescent="0.25">
      <c r="A66" s="204"/>
      <c r="B66" s="203"/>
      <c r="C66" s="12" t="s">
        <v>78</v>
      </c>
      <c r="D66" s="9">
        <f t="shared" si="0"/>
        <v>6</v>
      </c>
      <c r="E66" s="8" t="s">
        <v>138</v>
      </c>
      <c r="F66" t="s">
        <v>633</v>
      </c>
      <c r="G66" t="s">
        <v>148</v>
      </c>
      <c r="H66" t="s">
        <v>638</v>
      </c>
      <c r="I66" t="s">
        <v>647</v>
      </c>
      <c r="J66" t="s">
        <v>752</v>
      </c>
    </row>
    <row r="67" spans="1:10" ht="25.5" x14ac:dyDescent="0.25">
      <c r="A67" s="204"/>
      <c r="B67" s="203"/>
      <c r="C67" s="12" t="s">
        <v>79</v>
      </c>
      <c r="D67" s="9">
        <f t="shared" ref="D67:D109" si="1">COUNTA(E67:AA67)</f>
        <v>1</v>
      </c>
      <c r="E67" s="8" t="s">
        <v>153</v>
      </c>
    </row>
    <row r="68" spans="1:10" x14ac:dyDescent="0.25">
      <c r="A68" s="204"/>
      <c r="B68" s="203"/>
      <c r="C68" s="12" t="s">
        <v>80</v>
      </c>
      <c r="D68" s="9">
        <f t="shared" si="1"/>
        <v>3</v>
      </c>
      <c r="E68" s="8" t="s">
        <v>338</v>
      </c>
      <c r="F68" t="s">
        <v>284</v>
      </c>
      <c r="G68" t="s">
        <v>770</v>
      </c>
    </row>
    <row r="69" spans="1:10" ht="38.25" x14ac:dyDescent="0.25">
      <c r="A69" s="204"/>
      <c r="B69" s="203"/>
      <c r="C69" s="12" t="s">
        <v>81</v>
      </c>
      <c r="D69" s="9">
        <f t="shared" si="1"/>
        <v>2</v>
      </c>
      <c r="E69" s="8" t="s">
        <v>387</v>
      </c>
      <c r="F69" t="s">
        <v>781</v>
      </c>
    </row>
    <row r="70" spans="1:10" ht="25.5" x14ac:dyDescent="0.25">
      <c r="A70" s="206" t="s">
        <v>82</v>
      </c>
      <c r="B70" s="203" t="s">
        <v>83</v>
      </c>
      <c r="C70" s="12" t="s">
        <v>84</v>
      </c>
      <c r="D70" s="9">
        <f t="shared" si="1"/>
        <v>4</v>
      </c>
      <c r="E70" s="8" t="s">
        <v>388</v>
      </c>
      <c r="F70" t="s">
        <v>361</v>
      </c>
      <c r="G70" t="s">
        <v>338</v>
      </c>
      <c r="H70" t="s">
        <v>763</v>
      </c>
    </row>
    <row r="71" spans="1:10" ht="25.5" x14ac:dyDescent="0.25">
      <c r="A71" s="206"/>
      <c r="B71" s="203"/>
      <c r="C71" s="12" t="s">
        <v>85</v>
      </c>
      <c r="D71" s="9">
        <f t="shared" si="1"/>
        <v>3</v>
      </c>
      <c r="E71" s="8" t="s">
        <v>381</v>
      </c>
      <c r="F71" t="s">
        <v>374</v>
      </c>
      <c r="G71" t="s">
        <v>154</v>
      </c>
    </row>
    <row r="72" spans="1:10" ht="25.5" x14ac:dyDescent="0.25">
      <c r="A72" s="206"/>
      <c r="B72" s="203"/>
      <c r="C72" s="12" t="s">
        <v>86</v>
      </c>
      <c r="D72" s="9">
        <f t="shared" si="1"/>
        <v>2</v>
      </c>
      <c r="E72" s="8" t="s">
        <v>381</v>
      </c>
      <c r="F72" t="s">
        <v>160</v>
      </c>
    </row>
    <row r="73" spans="1:10" x14ac:dyDescent="0.25">
      <c r="A73" s="206"/>
      <c r="B73" s="203"/>
      <c r="C73" s="12" t="s">
        <v>87</v>
      </c>
      <c r="D73" s="9">
        <f t="shared" si="1"/>
        <v>1</v>
      </c>
      <c r="E73" s="8" t="s">
        <v>154</v>
      </c>
    </row>
    <row r="74" spans="1:10" x14ac:dyDescent="0.25">
      <c r="A74" s="206"/>
      <c r="B74" s="203"/>
      <c r="C74" s="12" t="s">
        <v>88</v>
      </c>
      <c r="D74" s="9">
        <f t="shared" si="1"/>
        <v>1</v>
      </c>
      <c r="E74" s="8" t="s">
        <v>154</v>
      </c>
    </row>
    <row r="75" spans="1:10" x14ac:dyDescent="0.25">
      <c r="A75" s="206"/>
      <c r="B75" s="203" t="s">
        <v>89</v>
      </c>
      <c r="C75" s="12" t="s">
        <v>90</v>
      </c>
      <c r="D75" s="9">
        <f t="shared" si="1"/>
        <v>0</v>
      </c>
    </row>
    <row r="76" spans="1:10" ht="25.5" x14ac:dyDescent="0.25">
      <c r="A76" s="206"/>
      <c r="B76" s="203"/>
      <c r="C76" s="12" t="s">
        <v>91</v>
      </c>
      <c r="D76" s="9">
        <f t="shared" si="1"/>
        <v>2</v>
      </c>
      <c r="E76" s="8" t="s">
        <v>318</v>
      </c>
      <c r="F76" t="s">
        <v>379</v>
      </c>
    </row>
    <row r="77" spans="1:10" ht="25.5" x14ac:dyDescent="0.25">
      <c r="A77" s="206"/>
      <c r="B77" s="203"/>
      <c r="C77" s="12" t="s">
        <v>92</v>
      </c>
      <c r="D77" s="9">
        <f t="shared" si="1"/>
        <v>2</v>
      </c>
      <c r="E77" s="8" t="s">
        <v>381</v>
      </c>
      <c r="F77" t="s">
        <v>760</v>
      </c>
    </row>
    <row r="78" spans="1:10" x14ac:dyDescent="0.25">
      <c r="A78" s="206"/>
      <c r="B78" s="203"/>
      <c r="C78" s="12" t="s">
        <v>93</v>
      </c>
      <c r="D78" s="9">
        <f t="shared" si="1"/>
        <v>1</v>
      </c>
      <c r="E78" s="8" t="s">
        <v>155</v>
      </c>
    </row>
    <row r="79" spans="1:10" x14ac:dyDescent="0.25">
      <c r="A79" s="206"/>
      <c r="B79" s="203"/>
      <c r="C79" s="12" t="s">
        <v>94</v>
      </c>
      <c r="D79" s="9">
        <f t="shared" si="1"/>
        <v>2</v>
      </c>
      <c r="E79" s="8" t="s">
        <v>394</v>
      </c>
      <c r="F79" t="s">
        <v>736</v>
      </c>
    </row>
    <row r="80" spans="1:10" ht="25.5" x14ac:dyDescent="0.25">
      <c r="A80" s="206"/>
      <c r="B80" s="203"/>
      <c r="C80" s="12" t="s">
        <v>95</v>
      </c>
      <c r="D80" s="9">
        <f t="shared" si="1"/>
        <v>2</v>
      </c>
      <c r="E80" s="8" t="s">
        <v>395</v>
      </c>
      <c r="F80" t="s">
        <v>309</v>
      </c>
    </row>
    <row r="81" spans="1:7" ht="25.5" x14ac:dyDescent="0.25">
      <c r="A81" s="206"/>
      <c r="B81" s="203"/>
      <c r="C81" s="12" t="s">
        <v>96</v>
      </c>
      <c r="D81" s="9">
        <f t="shared" si="1"/>
        <v>3</v>
      </c>
      <c r="E81" s="8" t="s">
        <v>381</v>
      </c>
      <c r="F81" t="s">
        <v>395</v>
      </c>
      <c r="G81" t="s">
        <v>309</v>
      </c>
    </row>
    <row r="82" spans="1:7" x14ac:dyDescent="0.25">
      <c r="A82" s="206"/>
      <c r="B82" s="203"/>
      <c r="C82" s="12" t="s">
        <v>97</v>
      </c>
      <c r="D82" s="9">
        <f t="shared" si="1"/>
        <v>1</v>
      </c>
      <c r="E82" s="8" t="s">
        <v>145</v>
      </c>
    </row>
    <row r="83" spans="1:7" ht="25.5" x14ac:dyDescent="0.25">
      <c r="A83" s="206"/>
      <c r="B83" s="203" t="s">
        <v>98</v>
      </c>
      <c r="C83" s="12" t="s">
        <v>99</v>
      </c>
      <c r="D83" s="9">
        <f t="shared" si="1"/>
        <v>2</v>
      </c>
      <c r="E83" s="8" t="s">
        <v>139</v>
      </c>
      <c r="F83" t="s">
        <v>344</v>
      </c>
    </row>
    <row r="84" spans="1:7" x14ac:dyDescent="0.25">
      <c r="A84" s="206"/>
      <c r="B84" s="203"/>
      <c r="C84" s="12" t="s">
        <v>100</v>
      </c>
      <c r="D84" s="9">
        <f t="shared" si="1"/>
        <v>3</v>
      </c>
      <c r="E84" s="8" t="s">
        <v>397</v>
      </c>
      <c r="F84" t="s">
        <v>785</v>
      </c>
      <c r="G84" t="s">
        <v>786</v>
      </c>
    </row>
    <row r="85" spans="1:7" x14ac:dyDescent="0.25">
      <c r="A85" s="206"/>
      <c r="B85" s="203"/>
      <c r="C85" s="12" t="s">
        <v>101</v>
      </c>
      <c r="D85" s="9">
        <f t="shared" si="1"/>
        <v>1</v>
      </c>
      <c r="E85" s="8" t="s">
        <v>156</v>
      </c>
    </row>
    <row r="86" spans="1:7" x14ac:dyDescent="0.25">
      <c r="A86" s="206"/>
      <c r="B86" s="203"/>
      <c r="C86" s="12" t="s">
        <v>102</v>
      </c>
      <c r="D86" s="9">
        <f t="shared" si="1"/>
        <v>2</v>
      </c>
      <c r="E86" s="8" t="s">
        <v>398</v>
      </c>
      <c r="F86" t="s">
        <v>739</v>
      </c>
    </row>
    <row r="87" spans="1:7" x14ac:dyDescent="0.25">
      <c r="A87" s="206"/>
      <c r="B87" s="203"/>
      <c r="C87" s="12" t="s">
        <v>103</v>
      </c>
      <c r="D87" s="9">
        <f t="shared" si="1"/>
        <v>1</v>
      </c>
      <c r="E87" s="8" t="s">
        <v>152</v>
      </c>
    </row>
    <row r="88" spans="1:7" ht="54" x14ac:dyDescent="0.25">
      <c r="A88" s="207" t="s">
        <v>104</v>
      </c>
      <c r="B88" s="13" t="s">
        <v>105</v>
      </c>
      <c r="C88" s="12" t="s">
        <v>106</v>
      </c>
      <c r="D88" s="9">
        <f t="shared" si="1"/>
        <v>1</v>
      </c>
      <c r="E88" s="8" t="s">
        <v>157</v>
      </c>
    </row>
    <row r="89" spans="1:7" ht="25.5" x14ac:dyDescent="0.25">
      <c r="A89" s="207"/>
      <c r="B89" s="203" t="s">
        <v>107</v>
      </c>
      <c r="C89" s="12" t="s">
        <v>108</v>
      </c>
      <c r="D89" s="9">
        <f t="shared" si="1"/>
        <v>3</v>
      </c>
      <c r="E89" s="8" t="s">
        <v>139</v>
      </c>
      <c r="F89" t="s">
        <v>344</v>
      </c>
      <c r="G89" t="s">
        <v>374</v>
      </c>
    </row>
    <row r="90" spans="1:7" x14ac:dyDescent="0.25">
      <c r="A90" s="207"/>
      <c r="B90" s="203"/>
      <c r="C90" s="12" t="s">
        <v>109</v>
      </c>
      <c r="D90" s="9">
        <f t="shared" si="1"/>
        <v>2</v>
      </c>
      <c r="E90" s="8" t="s">
        <v>399</v>
      </c>
      <c r="F90" t="s">
        <v>398</v>
      </c>
    </row>
    <row r="91" spans="1:7" x14ac:dyDescent="0.25">
      <c r="A91" s="207"/>
      <c r="B91" s="203"/>
      <c r="C91" s="12" t="s">
        <v>110</v>
      </c>
      <c r="D91" s="9">
        <f t="shared" si="1"/>
        <v>3</v>
      </c>
      <c r="E91" s="8" t="s">
        <v>398</v>
      </c>
      <c r="F91" t="s">
        <v>159</v>
      </c>
      <c r="G91" t="s">
        <v>163</v>
      </c>
    </row>
    <row r="92" spans="1:7" ht="25.5" x14ac:dyDescent="0.25">
      <c r="A92" s="207"/>
      <c r="B92" s="203"/>
      <c r="C92" s="12" t="s">
        <v>111</v>
      </c>
      <c r="D92" s="9">
        <f t="shared" si="1"/>
        <v>1</v>
      </c>
      <c r="E92" s="8" t="s">
        <v>159</v>
      </c>
    </row>
    <row r="93" spans="1:7" ht="25.5" x14ac:dyDescent="0.25">
      <c r="A93" s="207"/>
      <c r="B93" s="203"/>
      <c r="C93" s="12" t="s">
        <v>112</v>
      </c>
      <c r="D93" s="9">
        <f t="shared" si="1"/>
        <v>1</v>
      </c>
      <c r="E93" s="8" t="s">
        <v>143</v>
      </c>
    </row>
    <row r="94" spans="1:7" x14ac:dyDescent="0.25">
      <c r="A94" s="207"/>
      <c r="B94" s="203" t="s">
        <v>113</v>
      </c>
      <c r="C94" s="12" t="s">
        <v>114</v>
      </c>
      <c r="D94" s="9">
        <f t="shared" si="1"/>
        <v>3</v>
      </c>
      <c r="E94" s="8" t="s">
        <v>381</v>
      </c>
      <c r="F94" t="s">
        <v>760</v>
      </c>
      <c r="G94" t="s">
        <v>157</v>
      </c>
    </row>
    <row r="95" spans="1:7" x14ac:dyDescent="0.25">
      <c r="A95" s="207"/>
      <c r="B95" s="203"/>
      <c r="C95" s="12" t="s">
        <v>115</v>
      </c>
      <c r="D95" s="9">
        <f t="shared" si="1"/>
        <v>2</v>
      </c>
      <c r="E95" s="8" t="s">
        <v>154</v>
      </c>
      <c r="F95" t="s">
        <v>152</v>
      </c>
    </row>
    <row r="96" spans="1:7" x14ac:dyDescent="0.25">
      <c r="A96" s="207"/>
      <c r="B96" s="203"/>
      <c r="C96" s="12" t="s">
        <v>116</v>
      </c>
      <c r="D96" s="9">
        <f t="shared" si="1"/>
        <v>1</v>
      </c>
      <c r="E96" s="8" t="s">
        <v>160</v>
      </c>
    </row>
    <row r="97" spans="1:6" x14ac:dyDescent="0.25">
      <c r="A97" s="207"/>
      <c r="B97" s="203"/>
      <c r="C97" s="12" t="s">
        <v>117</v>
      </c>
      <c r="D97" s="9">
        <f t="shared" si="1"/>
        <v>1</v>
      </c>
      <c r="E97" s="8" t="s">
        <v>154</v>
      </c>
    </row>
    <row r="98" spans="1:6" ht="38.25" x14ac:dyDescent="0.25">
      <c r="A98" s="207"/>
      <c r="B98" s="203"/>
      <c r="C98" s="12" t="s">
        <v>118</v>
      </c>
      <c r="D98" s="9">
        <f t="shared" si="1"/>
        <v>0</v>
      </c>
    </row>
    <row r="99" spans="1:6" x14ac:dyDescent="0.25">
      <c r="A99" s="207"/>
      <c r="B99" s="203" t="s">
        <v>119</v>
      </c>
      <c r="C99" s="12" t="s">
        <v>120</v>
      </c>
      <c r="D99" s="9">
        <f t="shared" si="1"/>
        <v>2</v>
      </c>
      <c r="E99" s="8" t="s">
        <v>155</v>
      </c>
      <c r="F99" t="s">
        <v>157</v>
      </c>
    </row>
    <row r="100" spans="1:6" x14ac:dyDescent="0.25">
      <c r="A100" s="207"/>
      <c r="B100" s="203"/>
      <c r="C100" s="12" t="s">
        <v>121</v>
      </c>
      <c r="D100" s="9">
        <f t="shared" si="1"/>
        <v>2</v>
      </c>
      <c r="E100" s="8" t="s">
        <v>155</v>
      </c>
      <c r="F100" t="s">
        <v>157</v>
      </c>
    </row>
    <row r="101" spans="1:6" ht="25.5" x14ac:dyDescent="0.25">
      <c r="A101" s="207"/>
      <c r="B101" s="203"/>
      <c r="C101" s="12" t="s">
        <v>122</v>
      </c>
      <c r="D101" s="9">
        <f t="shared" si="1"/>
        <v>1</v>
      </c>
      <c r="E101" s="8" t="s">
        <v>145</v>
      </c>
    </row>
    <row r="102" spans="1:6" x14ac:dyDescent="0.25">
      <c r="A102" s="207"/>
      <c r="B102" s="203" t="s">
        <v>123</v>
      </c>
      <c r="C102" s="12" t="s">
        <v>124</v>
      </c>
      <c r="D102" s="9">
        <f t="shared" si="1"/>
        <v>2</v>
      </c>
      <c r="E102" s="8" t="s">
        <v>152</v>
      </c>
      <c r="F102" t="s">
        <v>162</v>
      </c>
    </row>
    <row r="103" spans="1:6" x14ac:dyDescent="0.25">
      <c r="A103" s="207"/>
      <c r="B103" s="203"/>
      <c r="C103" s="12" t="s">
        <v>125</v>
      </c>
      <c r="D103" s="9">
        <f t="shared" si="1"/>
        <v>2</v>
      </c>
      <c r="E103" s="8" t="s">
        <v>152</v>
      </c>
      <c r="F103" t="s">
        <v>162</v>
      </c>
    </row>
    <row r="104" spans="1:6" ht="63.75" x14ac:dyDescent="0.25">
      <c r="A104" s="205" t="s">
        <v>126</v>
      </c>
      <c r="B104" s="13" t="s">
        <v>127</v>
      </c>
      <c r="C104" s="12" t="s">
        <v>128</v>
      </c>
      <c r="D104" s="9">
        <f t="shared" si="1"/>
        <v>1</v>
      </c>
      <c r="E104" s="8" t="s">
        <v>157</v>
      </c>
    </row>
    <row r="105" spans="1:6" x14ac:dyDescent="0.25">
      <c r="A105" s="205"/>
      <c r="B105" s="203" t="s">
        <v>129</v>
      </c>
      <c r="C105" s="12" t="s">
        <v>130</v>
      </c>
      <c r="D105" s="9">
        <f t="shared" si="1"/>
        <v>2</v>
      </c>
      <c r="E105" s="8" t="s">
        <v>152</v>
      </c>
      <c r="F105" t="s">
        <v>162</v>
      </c>
    </row>
    <row r="106" spans="1:6" x14ac:dyDescent="0.25">
      <c r="A106" s="205"/>
      <c r="B106" s="203"/>
      <c r="C106" s="12" t="s">
        <v>131</v>
      </c>
      <c r="D106" s="9">
        <f t="shared" si="1"/>
        <v>2</v>
      </c>
      <c r="E106" s="8" t="s">
        <v>152</v>
      </c>
      <c r="F106" t="s">
        <v>162</v>
      </c>
    </row>
    <row r="107" spans="1:6" x14ac:dyDescent="0.25">
      <c r="A107" s="205"/>
      <c r="B107" s="203" t="s">
        <v>132</v>
      </c>
      <c r="C107" s="12" t="s">
        <v>133</v>
      </c>
      <c r="D107" s="9">
        <f t="shared" si="1"/>
        <v>2</v>
      </c>
      <c r="E107" s="8" t="s">
        <v>143</v>
      </c>
      <c r="F107" t="s">
        <v>159</v>
      </c>
    </row>
    <row r="108" spans="1:6" x14ac:dyDescent="0.25">
      <c r="A108" s="205"/>
      <c r="B108" s="203"/>
      <c r="C108" s="12" t="s">
        <v>134</v>
      </c>
      <c r="D108" s="9">
        <f t="shared" si="1"/>
        <v>1</v>
      </c>
      <c r="E108" s="8" t="s">
        <v>159</v>
      </c>
    </row>
    <row r="109" spans="1:6" ht="25.5" x14ac:dyDescent="0.25">
      <c r="A109" s="205"/>
      <c r="B109" s="203"/>
      <c r="C109" s="12" t="s">
        <v>135</v>
      </c>
      <c r="D109" s="9">
        <f t="shared" si="1"/>
        <v>1</v>
      </c>
      <c r="E109" s="8" t="s">
        <v>159</v>
      </c>
    </row>
    <row r="111" spans="1:6" ht="15.75" x14ac:dyDescent="0.25">
      <c r="A111" s="2"/>
    </row>
    <row r="112" spans="1:6" ht="15.75" x14ac:dyDescent="0.25">
      <c r="A112" s="2"/>
    </row>
    <row r="113" spans="1:1" ht="15.75" x14ac:dyDescent="0.25">
      <c r="A113" s="2"/>
    </row>
    <row r="114" spans="1:1" ht="15.75" x14ac:dyDescent="0.25">
      <c r="A114" s="2"/>
    </row>
    <row r="115" spans="1:1" ht="15.75" x14ac:dyDescent="0.25">
      <c r="A115" s="2"/>
    </row>
    <row r="116" spans="1:1" ht="15.75" x14ac:dyDescent="0.25">
      <c r="A116" s="2"/>
    </row>
    <row r="117" spans="1:1" ht="15.75" x14ac:dyDescent="0.25">
      <c r="A117" s="2"/>
    </row>
    <row r="118" spans="1:1" ht="15.75" x14ac:dyDescent="0.25">
      <c r="A118" s="2"/>
    </row>
    <row r="119" spans="1:1" ht="15.75" x14ac:dyDescent="0.25">
      <c r="A119" s="2"/>
    </row>
    <row r="120" spans="1:1" ht="15.75" x14ac:dyDescent="0.25">
      <c r="A120" s="2"/>
    </row>
    <row r="121" spans="1:1" ht="15.75" x14ac:dyDescent="0.25">
      <c r="A121" s="2"/>
    </row>
    <row r="122" spans="1:1" ht="15.75" x14ac:dyDescent="0.25">
      <c r="A122" s="2"/>
    </row>
    <row r="123" spans="1:1" ht="15.75" x14ac:dyDescent="0.25">
      <c r="A123" s="2"/>
    </row>
    <row r="124" spans="1:1" ht="15.75" x14ac:dyDescent="0.25">
      <c r="A124" s="2"/>
    </row>
    <row r="125" spans="1:1" ht="15.75" x14ac:dyDescent="0.25">
      <c r="A125" s="2"/>
    </row>
    <row r="126" spans="1:1" ht="15.75" x14ac:dyDescent="0.25">
      <c r="A126" s="2"/>
    </row>
    <row r="127" spans="1:1" ht="15.75" x14ac:dyDescent="0.25">
      <c r="A127" s="2"/>
    </row>
    <row r="128" spans="1:1" ht="15.75" x14ac:dyDescent="0.25">
      <c r="A128" s="2"/>
    </row>
    <row r="129" spans="1:1" ht="15.75" x14ac:dyDescent="0.25">
      <c r="A129" s="2"/>
    </row>
    <row r="130" spans="1:1" ht="15.75" x14ac:dyDescent="0.25">
      <c r="A130" s="2"/>
    </row>
    <row r="131" spans="1:1" ht="15.75" x14ac:dyDescent="0.25">
      <c r="A131" s="2"/>
    </row>
    <row r="132" spans="1:1" ht="15.75" x14ac:dyDescent="0.25">
      <c r="A132" s="2"/>
    </row>
    <row r="133" spans="1:1" ht="15.75" x14ac:dyDescent="0.25">
      <c r="A133" s="2"/>
    </row>
    <row r="134" spans="1:1" ht="15.75" x14ac:dyDescent="0.25">
      <c r="A134" s="2"/>
    </row>
    <row r="135" spans="1:1" ht="15.75" x14ac:dyDescent="0.25">
      <c r="A135" s="2"/>
    </row>
    <row r="136" spans="1:1" ht="15.75" x14ac:dyDescent="0.25">
      <c r="A136" s="2"/>
    </row>
    <row r="137" spans="1:1" ht="15.75" x14ac:dyDescent="0.25">
      <c r="A137" s="2"/>
    </row>
    <row r="138" spans="1:1" ht="15.75" x14ac:dyDescent="0.25">
      <c r="A138" s="2"/>
    </row>
    <row r="139" spans="1:1" ht="15.75" x14ac:dyDescent="0.25">
      <c r="A139" s="2"/>
    </row>
    <row r="140" spans="1:1" ht="15.75" x14ac:dyDescent="0.25">
      <c r="A140" s="2"/>
    </row>
    <row r="141" spans="1:1" ht="15.75" x14ac:dyDescent="0.25">
      <c r="A141" s="3"/>
    </row>
  </sheetData>
  <autoFilter ref="A1:C109"/>
  <mergeCells count="26">
    <mergeCell ref="A31:A69"/>
    <mergeCell ref="B31:B37"/>
    <mergeCell ref="B38:B42"/>
    <mergeCell ref="B43:B50"/>
    <mergeCell ref="B23:B25"/>
    <mergeCell ref="B70:B74"/>
    <mergeCell ref="B75:B82"/>
    <mergeCell ref="B65:B69"/>
    <mergeCell ref="B63:B64"/>
    <mergeCell ref="B51:B62"/>
    <mergeCell ref="B2:B7"/>
    <mergeCell ref="B8:B12"/>
    <mergeCell ref="B13:B16"/>
    <mergeCell ref="A104:A109"/>
    <mergeCell ref="B105:B106"/>
    <mergeCell ref="B107:B109"/>
    <mergeCell ref="B99:B101"/>
    <mergeCell ref="A88:A103"/>
    <mergeCell ref="B89:B93"/>
    <mergeCell ref="B94:B98"/>
    <mergeCell ref="A2:A30"/>
    <mergeCell ref="A70:A87"/>
    <mergeCell ref="B26:B30"/>
    <mergeCell ref="B17:B22"/>
    <mergeCell ref="B102:B103"/>
    <mergeCell ref="B83:B8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resultados_NIST</vt:lpstr>
      <vt:lpstr>nist</vt:lpstr>
      <vt:lpstr>iso 27002</vt:lpstr>
      <vt:lpstr>Gap - Anexo</vt:lpstr>
      <vt:lpstr>Gap - ISO</vt:lpstr>
      <vt:lpstr>NIST_Graficas</vt:lpstr>
      <vt:lpstr>NIST_resultados</vt:lpstr>
      <vt:lpstr>maestro_NIST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Aguilar</dc:creator>
  <cp:lastModifiedBy>Karen Aguilar</cp:lastModifiedBy>
  <dcterms:created xsi:type="dcterms:W3CDTF">2018-04-16T16:42:20Z</dcterms:created>
  <dcterms:modified xsi:type="dcterms:W3CDTF">2019-06-26T18:15:05Z</dcterms:modified>
</cp:coreProperties>
</file>