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tt\Downloads\"/>
    </mc:Choice>
  </mc:AlternateContent>
  <xr:revisionPtr revIDLastSave="0" documentId="13_ncr:1_{B67ACF7D-C0D7-403B-AD37-0C117F3F8B06}" xr6:coauthVersionLast="28" xr6:coauthVersionMax="28" xr10:uidLastSave="{00000000-0000-0000-0000-000000000000}"/>
  <bookViews>
    <workbookView xWindow="0" yWindow="0" windowWidth="20490" windowHeight="8115" xr2:uid="{00000000-000D-0000-FFFF-FFFF00000000}"/>
  </bookViews>
  <sheets>
    <sheet name="Hoja 1" sheetId="1" r:id="rId1"/>
  </sheets>
  <calcPr calcId="171027"/>
</workbook>
</file>

<file path=xl/calcChain.xml><?xml version="1.0" encoding="utf-8"?>
<calcChain xmlns="http://schemas.openxmlformats.org/spreadsheetml/2006/main">
  <c r="F55" i="1" l="1"/>
  <c r="C58" i="1" s="1"/>
  <c r="C57" i="1"/>
  <c r="C56" i="1"/>
  <c r="C54" i="1"/>
  <c r="D52" i="1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5" i="1"/>
  <c r="E24" i="1"/>
  <c r="E23" i="1"/>
  <c r="E22" i="1"/>
  <c r="E21" i="1"/>
  <c r="E20" i="1"/>
  <c r="E19" i="1"/>
  <c r="E18" i="1"/>
  <c r="D5" i="1"/>
  <c r="E43" i="1" l="1"/>
  <c r="D7" i="1" s="1"/>
  <c r="E26" i="1"/>
  <c r="D8" i="1" s="1"/>
  <c r="D9" i="1" l="1"/>
  <c r="D12" i="1" s="1"/>
</calcChain>
</file>

<file path=xl/sharedStrings.xml><?xml version="1.0" encoding="utf-8"?>
<sst xmlns="http://schemas.openxmlformats.org/spreadsheetml/2006/main" count="66" uniqueCount="58">
  <si>
    <t>Nombre</t>
  </si>
  <si>
    <t>Siglas</t>
  </si>
  <si>
    <t>Cálculo</t>
  </si>
  <si>
    <t>Factor de Peso de los Actores</t>
  </si>
  <si>
    <t>FPA</t>
  </si>
  <si>
    <t>Factor de Peso de los Casos de Uso</t>
  </si>
  <si>
    <t>FPCU</t>
  </si>
  <si>
    <t xml:space="preserve">Puntos de Casos de Uso </t>
  </si>
  <si>
    <t>PCU</t>
  </si>
  <si>
    <t>Factor de Complejidad Técnica</t>
  </si>
  <si>
    <t>FCT</t>
  </si>
  <si>
    <t>Factor de Ambiente</t>
  </si>
  <si>
    <t>FA</t>
  </si>
  <si>
    <t>Puntos de Casos de Uso Ajustados</t>
  </si>
  <si>
    <t>PCUA</t>
  </si>
  <si>
    <t>Factor de Conversión</t>
  </si>
  <si>
    <t>FC</t>
  </si>
  <si>
    <t>Esfuerzo</t>
  </si>
  <si>
    <t>E</t>
  </si>
  <si>
    <t>Peso</t>
  </si>
  <si>
    <t>Valoración</t>
  </si>
  <si>
    <t>Total</t>
  </si>
  <si>
    <t>E1</t>
  </si>
  <si>
    <t>E2</t>
  </si>
  <si>
    <t>E3</t>
  </si>
  <si>
    <t>E4</t>
  </si>
  <si>
    <t>E5</t>
  </si>
  <si>
    <t>E6</t>
  </si>
  <si>
    <t>E7</t>
  </si>
  <si>
    <t>E8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</si>
  <si>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</si>
  <si>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</si>
  <si>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</si>
  <si>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</si>
  <si>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</si>
  <si>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</si>
  <si>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</si>
  <si>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</si>
  <si>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</si>
  <si>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</si>
  <si>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</si>
  <si>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</si>
  <si>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</si>
  <si>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Actividad</t>
  </si>
  <si>
    <t>Análisis</t>
  </si>
  <si>
    <t>Diseño</t>
  </si>
  <si>
    <t>Implementación</t>
  </si>
  <si>
    <t>Pruebas</t>
  </si>
  <si>
    <t>Otras actividades</t>
  </si>
  <si>
    <t>%</t>
  </si>
  <si>
    <t>E(H/H)</t>
  </si>
  <si>
    <t>TDES</t>
  </si>
  <si>
    <t>K</t>
  </si>
  <si>
    <t>THP</t>
  </si>
  <si>
    <t>Costo (total HH)</t>
  </si>
  <si>
    <t>Costo (total HM)</t>
  </si>
  <si>
    <t>SPM</t>
  </si>
  <si>
    <t>E (HM)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</si>
</sst>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6" fillId="0" borderId="0" xfId="0" applyFont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6" workbookViewId="0">
      <selection activeCell="F42" sqref="F42"/>
    </sheetView>
  </sheetViews>
  <sheetFormatPr baseColWidth="10" defaultColWidth="14.42578125" defaultRowHeight="15.75" customHeight="1" x14ac:dyDescent="0.2"/>
  <cols>
    <col min="1" max="1" width="4.140625" customWidth="1"/>
    <col min="2" max="2" width="36.7109375" customWidth="1"/>
    <col min="4" max="4" width="17.5703125" customWidth="1"/>
  </cols>
  <sheetData>
    <row r="1" spans="1:26" ht="15.7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"/>
      <c r="B2" s="4" t="s">
        <v>0</v>
      </c>
      <c r="C2" s="4" t="s">
        <v>1</v>
      </c>
      <c r="D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/>
      <c r="B3" s="5" t="s">
        <v>3</v>
      </c>
      <c r="C3" s="6" t="s">
        <v>4</v>
      </c>
      <c r="D3" s="1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7" t="s">
        <v>5</v>
      </c>
      <c r="C4" s="6" t="s">
        <v>6</v>
      </c>
      <c r="D4" s="8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5" t="s">
        <v>7</v>
      </c>
      <c r="C5" s="6" t="s">
        <v>8</v>
      </c>
      <c r="D5" s="1">
        <f>D3+D4</f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5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5" t="s">
        <v>9</v>
      </c>
      <c r="C7" s="16" t="s">
        <v>10</v>
      </c>
      <c r="D7" s="6">
        <f>0.6+(0.001*E43)</f>
        <v>0.64049999999999996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7" t="s">
        <v>11</v>
      </c>
      <c r="C8" s="16" t="s">
        <v>12</v>
      </c>
      <c r="D8" s="8">
        <f>1.4-(0.03*$E$26)</f>
        <v>0.87499999999999989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5" t="s">
        <v>13</v>
      </c>
      <c r="C9" s="16" t="s">
        <v>14</v>
      </c>
      <c r="D9" s="1">
        <f>D5*D7*D8</f>
        <v>7.2856874999999981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7" t="s">
        <v>15</v>
      </c>
      <c r="C11" s="6" t="s">
        <v>16</v>
      </c>
      <c r="D11" s="9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5" t="s">
        <v>17</v>
      </c>
      <c r="C12" s="6" t="s">
        <v>18</v>
      </c>
      <c r="D12" s="1">
        <f>D9*D11</f>
        <v>145.71374999999995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0" t="s">
        <v>11</v>
      </c>
      <c r="C17" s="10" t="s">
        <v>19</v>
      </c>
      <c r="D17" s="10" t="s">
        <v>20</v>
      </c>
      <c r="E17" s="10" t="s">
        <v>21</v>
      </c>
      <c r="F17" s="1"/>
      <c r="G17" s="1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1" t="s">
        <v>22</v>
      </c>
      <c r="C18" s="11">
        <v>1.5</v>
      </c>
      <c r="D18" s="11">
        <v>4</v>
      </c>
      <c r="E18" s="12">
        <f t="shared" ref="E18:E25" si="0">(C18*D18)</f>
        <v>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1" t="s">
        <v>23</v>
      </c>
      <c r="C19" s="11">
        <v>0.5</v>
      </c>
      <c r="D19" s="11">
        <v>2</v>
      </c>
      <c r="E19" s="12">
        <f t="shared" si="0"/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1" t="s">
        <v>24</v>
      </c>
      <c r="C20" s="11">
        <v>1</v>
      </c>
      <c r="D20" s="11">
        <v>4</v>
      </c>
      <c r="E20" s="12">
        <f t="shared" si="0"/>
        <v>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1" t="s">
        <v>25</v>
      </c>
      <c r="C21" s="11">
        <v>0.5</v>
      </c>
      <c r="D21" s="11">
        <v>3</v>
      </c>
      <c r="E21" s="12">
        <f t="shared" si="0"/>
        <v>1.5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1" t="s">
        <v>26</v>
      </c>
      <c r="C22" s="11">
        <v>1</v>
      </c>
      <c r="D22" s="11">
        <v>5</v>
      </c>
      <c r="E22" s="12">
        <f t="shared" si="0"/>
        <v>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1" t="s">
        <v>27</v>
      </c>
      <c r="C23" s="11">
        <v>2</v>
      </c>
      <c r="D23" s="11">
        <v>4</v>
      </c>
      <c r="E23" s="12">
        <f t="shared" si="0"/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1" t="s">
        <v>28</v>
      </c>
      <c r="C24" s="11">
        <v>-1</v>
      </c>
      <c r="D24" s="11">
        <v>5</v>
      </c>
      <c r="E24" s="12">
        <f t="shared" si="0"/>
        <v>-5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1" t="s">
        <v>29</v>
      </c>
      <c r="C25" s="11">
        <v>-1</v>
      </c>
      <c r="D25" s="11">
        <v>3</v>
      </c>
      <c r="E25" s="12">
        <f t="shared" si="0"/>
        <v>-3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8" t="s">
        <v>21</v>
      </c>
      <c r="C26" s="19"/>
      <c r="D26" s="20"/>
      <c r="E26" s="13">
        <f>SUM(E18:E25)</f>
        <v>17.5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0" t="s">
        <v>9</v>
      </c>
      <c r="C29" s="10" t="s">
        <v>19</v>
      </c>
      <c r="D29" s="10" t="s">
        <v>20</v>
      </c>
      <c r="E29" s="10" t="s">
        <v>21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1" t="s">
        <v>30</v>
      </c>
      <c r="C30" s="11">
        <v>2</v>
      </c>
      <c r="D30" s="11">
        <v>0</v>
      </c>
      <c r="E30" s="11">
        <f t="shared" ref="E30:E42" si="1">C30*D30</f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1" t="s">
        <v>31</v>
      </c>
      <c r="C31" s="11">
        <v>1</v>
      </c>
      <c r="D31" s="11">
        <v>4</v>
      </c>
      <c r="E31" s="11">
        <f t="shared" si="1"/>
        <v>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1" t="s">
        <v>32</v>
      </c>
      <c r="C32" s="11">
        <v>1</v>
      </c>
      <c r="D32" s="11">
        <v>5</v>
      </c>
      <c r="E32" s="11">
        <f t="shared" si="1"/>
        <v>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1" t="s">
        <v>33</v>
      </c>
      <c r="C33" s="11">
        <v>1</v>
      </c>
      <c r="D33" s="11">
        <v>3</v>
      </c>
      <c r="E33" s="11">
        <f t="shared" si="1"/>
        <v>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1" t="s">
        <v>34</v>
      </c>
      <c r="C34" s="11">
        <v>1</v>
      </c>
      <c r="D34" s="11">
        <v>5</v>
      </c>
      <c r="E34" s="11">
        <f t="shared" si="1"/>
        <v>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1" t="s">
        <v>35</v>
      </c>
      <c r="C35" s="11">
        <v>0.5</v>
      </c>
      <c r="D35" s="11">
        <v>4</v>
      </c>
      <c r="E35" s="11">
        <f t="shared" si="1"/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1" t="s">
        <v>36</v>
      </c>
      <c r="C36" s="11">
        <v>0.5</v>
      </c>
      <c r="D36" s="11">
        <v>5</v>
      </c>
      <c r="E36" s="11">
        <f t="shared" si="1"/>
        <v>2.5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1" t="s">
        <v>37</v>
      </c>
      <c r="C37" s="11">
        <v>2</v>
      </c>
      <c r="D37" s="11">
        <v>2</v>
      </c>
      <c r="E37" s="11">
        <f t="shared" si="1"/>
        <v>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1" t="s">
        <v>38</v>
      </c>
      <c r="C38" s="11">
        <v>1</v>
      </c>
      <c r="D38" s="11">
        <v>5</v>
      </c>
      <c r="E38" s="11">
        <f t="shared" si="1"/>
        <v>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1" t="s">
        <v>39</v>
      </c>
      <c r="C39" s="11">
        <v>1</v>
      </c>
      <c r="D39" s="11">
        <v>2</v>
      </c>
      <c r="E39" s="11">
        <f t="shared" si="1"/>
        <v>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1" t="s">
        <v>40</v>
      </c>
      <c r="C40" s="11">
        <v>1</v>
      </c>
      <c r="D40" s="11">
        <v>5</v>
      </c>
      <c r="E40" s="11">
        <f t="shared" si="1"/>
        <v>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1" t="s">
        <v>41</v>
      </c>
      <c r="C41" s="11">
        <v>1</v>
      </c>
      <c r="D41" s="11">
        <v>0</v>
      </c>
      <c r="E41" s="11">
        <f t="shared" si="1"/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1" t="s">
        <v>42</v>
      </c>
      <c r="C42" s="11">
        <v>1</v>
      </c>
      <c r="D42" s="11">
        <v>3</v>
      </c>
      <c r="E42" s="11">
        <f t="shared" si="1"/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8" t="s">
        <v>21</v>
      </c>
      <c r="C43" s="19"/>
      <c r="D43" s="20"/>
      <c r="E43" s="14">
        <f>SUM(E30:E42)</f>
        <v>40.5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22" t="s">
        <v>43</v>
      </c>
      <c r="C46" s="22" t="s">
        <v>49</v>
      </c>
      <c r="D46" s="23" t="s">
        <v>50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24" t="s">
        <v>44</v>
      </c>
      <c r="C47" s="31">
        <v>10</v>
      </c>
      <c r="D47" s="25">
        <v>36.428437500000001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24" t="s">
        <v>45</v>
      </c>
      <c r="C48" s="31">
        <v>20</v>
      </c>
      <c r="D48" s="25">
        <v>72.856875000000002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24" t="s">
        <v>46</v>
      </c>
      <c r="C49" s="31">
        <v>40</v>
      </c>
      <c r="D49" s="25">
        <v>145.71375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24" t="s">
        <v>47</v>
      </c>
      <c r="C50" s="31">
        <v>15</v>
      </c>
      <c r="D50" s="25">
        <v>54.642656250000002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24" t="s">
        <v>48</v>
      </c>
      <c r="C51" s="31">
        <v>15</v>
      </c>
      <c r="D51" s="25">
        <v>54.642656250000002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24" t="s">
        <v>21</v>
      </c>
      <c r="C52" s="31">
        <v>100</v>
      </c>
      <c r="D52" s="26">
        <f>SUM(D47:D51)</f>
        <v>364.28437500000001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27" t="s">
        <v>51</v>
      </c>
      <c r="C54" s="1">
        <f>D52/4</f>
        <v>91.071093750000003</v>
      </c>
      <c r="D54" s="1"/>
      <c r="E54" s="28" t="s">
        <v>56</v>
      </c>
      <c r="F54" s="1">
        <v>4705.83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27" t="s">
        <v>52</v>
      </c>
      <c r="C55" s="1">
        <v>1.5</v>
      </c>
      <c r="D55" s="1"/>
      <c r="E55" s="28" t="s">
        <v>57</v>
      </c>
      <c r="F55" s="1">
        <f>(D52/160)</f>
        <v>2.2767773437500001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27" t="s">
        <v>53</v>
      </c>
      <c r="C56" s="1">
        <f>4705.83/160</f>
        <v>29.411437499999998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27" t="s">
        <v>54</v>
      </c>
      <c r="C57" s="29">
        <f>D52*C55*C56</f>
        <v>16071.190691308593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27" t="s">
        <v>55</v>
      </c>
      <c r="C58" s="30">
        <f>(F55*C55*F54)</f>
        <v>16071.190691308593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2">
    <mergeCell ref="B26:D26"/>
    <mergeCell ref="B43:D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Ivette Cardona</cp:lastModifiedBy>
  <dcterms:modified xsi:type="dcterms:W3CDTF">2018-03-07T17:05:10Z</dcterms:modified>
</cp:coreProperties>
</file>