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Ajustes" sheetId="2" r:id="rId5"/>
  </sheets>
  <definedNames/>
  <calcPr/>
</workbook>
</file>

<file path=xl/sharedStrings.xml><?xml version="1.0" encoding="utf-8"?>
<sst xmlns="http://schemas.openxmlformats.org/spreadsheetml/2006/main" count="54" uniqueCount="36">
  <si>
    <t>Resistores</t>
  </si>
  <si>
    <t>Curva Resistor</t>
  </si>
  <si>
    <t>Curva Pilha</t>
  </si>
  <si>
    <t>Resistências</t>
  </si>
  <si>
    <t>Valor</t>
  </si>
  <si>
    <t>Incerteza</t>
  </si>
  <si>
    <t>Unidade</t>
  </si>
  <si>
    <t>Volt Máx.</t>
  </si>
  <si>
    <t>Tensão (V)</t>
  </si>
  <si>
    <t>Tensão RX (V)</t>
  </si>
  <si>
    <t>Tensão R1 (V)</t>
  </si>
  <si>
    <t>Corrente (mA)</t>
  </si>
  <si>
    <t>Corrente (A)</t>
  </si>
  <si>
    <t>Tensão Pilha</t>
  </si>
  <si>
    <t>Tensão RA</t>
  </si>
  <si>
    <t>Rvar</t>
  </si>
  <si>
    <t>R1</t>
  </si>
  <si>
    <t>Ohm</t>
  </si>
  <si>
    <t>RX</t>
  </si>
  <si>
    <t>RA</t>
  </si>
  <si>
    <t>Pilha</t>
  </si>
  <si>
    <t>Tensão Nominal</t>
  </si>
  <si>
    <t>Incerteza (V)</t>
  </si>
  <si>
    <t>Resistência (Ohm)</t>
  </si>
  <si>
    <t>Incerteza (Ohm)</t>
  </si>
  <si>
    <t>Resistor</t>
  </si>
  <si>
    <t>V=R*i+V_0</t>
  </si>
  <si>
    <t xml:space="preserve">Valor </t>
  </si>
  <si>
    <t>[0]:</t>
  </si>
  <si>
    <t>Ohms</t>
  </si>
  <si>
    <t/>
  </si>
  <si>
    <t>[1]:</t>
  </si>
  <si>
    <t>Volts</t>
  </si>
  <si>
    <t>NGL</t>
  </si>
  <si>
    <t>CHI²</t>
  </si>
  <si>
    <t>CHI² reduzido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</si>
</sst>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"/>
    <numFmt numFmtId="165" formatCode="#,##0.000"/>
    <numFmt numFmtId="166" formatCode="#,##0.0000"/>
    <numFmt numFmtId="167" formatCode="#,##0.0000000"/>
    <numFmt numFmtId="168" formatCode="#,##0.00000000"/>
    <numFmt numFmtId="169" formatCode="0.000E+00"/>
    <numFmt numFmtId="170" formatCode="#,##0.0"/>
    <numFmt numFmtId="171" formatCode="#,##0.00000"/>
    <numFmt numFmtId="172" formatCode="0.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center" vertical="bottom"/>
    </xf>
    <xf borderId="0" fillId="0" fontId="1" numFmtId="4" xfId="0" applyAlignment="1" applyFont="1" applyNumberFormat="1">
      <alignment vertical="bottom"/>
    </xf>
    <xf borderId="0" fillId="3" fontId="1" numFmtId="4" xfId="0" applyAlignment="1" applyFill="1" applyFont="1" applyNumberFormat="1">
      <alignment horizontal="center" vertical="bottom"/>
    </xf>
    <xf borderId="0" fillId="4" fontId="1" numFmtId="4" xfId="0" applyAlignment="1" applyFill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5" fontId="1" numFmtId="4" xfId="0" applyAlignment="1" applyFill="1" applyFont="1" applyNumberFormat="1">
      <alignment horizontal="center" vertical="bottom"/>
    </xf>
    <xf borderId="0" fillId="6" fontId="1" numFmtId="4" xfId="0" applyAlignment="1" applyFill="1" applyFont="1" applyNumberFormat="1">
      <alignment horizontal="center" readingOrder="0" vertical="bottom"/>
    </xf>
    <xf borderId="0" fillId="6" fontId="1" numFmtId="4" xfId="0" applyAlignment="1" applyFont="1" applyNumberFormat="1">
      <alignment horizontal="center" vertical="bottom"/>
    </xf>
    <xf borderId="0" fillId="7" fontId="1" numFmtId="4" xfId="0" applyAlignment="1" applyFill="1" applyFont="1" applyNumberForma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66" xfId="0" applyAlignment="1" applyFont="1" applyNumberFormat="1">
      <alignment vertical="bottom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167" xfId="0" applyAlignment="1" applyFont="1" applyNumberFormat="1">
      <alignment readingOrder="0"/>
    </xf>
    <xf borderId="0" fillId="0" fontId="1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 vertical="bottom"/>
    </xf>
    <xf borderId="0" fillId="0" fontId="2" numFmtId="165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2" fontId="1" numFmtId="4" xfId="0" applyAlignment="1" applyFont="1" applyNumberFormat="1">
      <alignment horizontal="center" readingOrder="0" vertical="bottom"/>
    </xf>
    <xf borderId="0" fillId="5" fontId="1" numFmtId="4" xfId="0" applyAlignment="1" applyFont="1" applyNumberFormat="1">
      <alignment horizontal="center" readingOrder="0" vertical="bottom"/>
    </xf>
    <xf borderId="0" fillId="0" fontId="1" numFmtId="11" xfId="0" applyAlignment="1" applyFont="1" applyNumberFormat="1">
      <alignment vertical="bottom"/>
    </xf>
    <xf borderId="0" fillId="0" fontId="1" numFmtId="170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71" xfId="0" applyAlignment="1" applyFont="1" applyNumberFormat="1">
      <alignment readingOrder="0" vertical="bottom"/>
    </xf>
    <xf borderId="0" fillId="0" fontId="1" numFmtId="166" xfId="0" applyAlignment="1" applyFont="1" applyNumberFormat="1">
      <alignment readingOrder="0" vertical="bottom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72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57150</xdr:rowOff>
    </xdr:from>
    <xdr:ext cx="5791200" cy="49911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F1" s="2"/>
      <c r="G1" s="3" t="s">
        <v>1</v>
      </c>
      <c r="L1" s="2"/>
      <c r="M1" s="4" t="s">
        <v>2</v>
      </c>
      <c r="Q1" s="2"/>
      <c r="R1" s="5"/>
      <c r="S1" s="6"/>
      <c r="T1" s="6"/>
      <c r="U1" s="6"/>
    </row>
    <row r="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2"/>
      <c r="G2" s="8" t="s">
        <v>8</v>
      </c>
      <c r="H2" s="8" t="s">
        <v>9</v>
      </c>
      <c r="I2" s="8" t="s">
        <v>10</v>
      </c>
      <c r="J2" s="9" t="s">
        <v>11</v>
      </c>
      <c r="K2" s="9" t="s">
        <v>12</v>
      </c>
      <c r="L2" s="2"/>
      <c r="M2" s="10" t="s">
        <v>13</v>
      </c>
      <c r="N2" s="11" t="s">
        <v>14</v>
      </c>
      <c r="O2" s="10" t="s">
        <v>15</v>
      </c>
      <c r="P2" s="10" t="s">
        <v>12</v>
      </c>
      <c r="Q2" s="12"/>
      <c r="R2" s="5"/>
      <c r="S2" s="6"/>
      <c r="T2" s="6"/>
      <c r="U2" s="6"/>
    </row>
    <row r="3">
      <c r="A3" s="13" t="s">
        <v>16</v>
      </c>
      <c r="B3" s="13">
        <v>217.0</v>
      </c>
      <c r="C3" s="14">
        <v>0.005</v>
      </c>
      <c r="D3" s="13" t="s">
        <v>17</v>
      </c>
      <c r="E3" s="13">
        <f t="shared" ref="E3:E5" si="1">SQRT(0.5*(B3))</f>
        <v>10.41633333</v>
      </c>
      <c r="F3" s="2"/>
      <c r="G3" s="13">
        <v>0.5</v>
      </c>
      <c r="H3" s="13">
        <v>0.17</v>
      </c>
      <c r="I3" s="13">
        <f t="shared" ref="I3:I25" si="2">G3-H3</f>
        <v>0.33</v>
      </c>
      <c r="J3" s="13">
        <v>1.84</v>
      </c>
      <c r="K3" s="15">
        <f t="shared" ref="K3:K25" si="3">J3/1000</f>
        <v>0.00184</v>
      </c>
      <c r="L3" s="15"/>
      <c r="M3" s="16">
        <v>0.953</v>
      </c>
      <c r="N3" s="17">
        <v>0.942</v>
      </c>
      <c r="O3" s="18">
        <v>0.0</v>
      </c>
      <c r="P3" s="16">
        <f t="shared" ref="P3:P21" si="4">M3/(O3+4.6)</f>
        <v>0.207173913</v>
      </c>
      <c r="Q3" s="19"/>
      <c r="R3" s="20"/>
      <c r="S3" s="6"/>
      <c r="T3" s="6"/>
      <c r="U3" s="21"/>
      <c r="W3" s="22"/>
    </row>
    <row r="4">
      <c r="A4" s="13" t="s">
        <v>18</v>
      </c>
      <c r="B4" s="23">
        <v>99.16</v>
      </c>
      <c r="C4" s="14">
        <v>0.005</v>
      </c>
      <c r="D4" s="13" t="s">
        <v>17</v>
      </c>
      <c r="E4" s="24">
        <f t="shared" si="1"/>
        <v>7.041306697</v>
      </c>
      <c r="F4" s="2"/>
      <c r="G4" s="13">
        <v>1.0</v>
      </c>
      <c r="H4" s="13">
        <v>0.34</v>
      </c>
      <c r="I4" s="13">
        <f t="shared" si="2"/>
        <v>0.66</v>
      </c>
      <c r="J4" s="13">
        <v>3.53</v>
      </c>
      <c r="K4" s="15">
        <f t="shared" si="3"/>
        <v>0.00353</v>
      </c>
      <c r="L4" s="15"/>
      <c r="M4" s="16">
        <v>0.992</v>
      </c>
      <c r="N4" s="17">
        <v>0.81</v>
      </c>
      <c r="O4" s="18">
        <v>1.0</v>
      </c>
      <c r="P4" s="16">
        <f t="shared" si="4"/>
        <v>0.1771428571</v>
      </c>
      <c r="Q4" s="19"/>
      <c r="R4" s="21"/>
      <c r="S4" s="6"/>
      <c r="T4" s="6"/>
      <c r="U4" s="21"/>
      <c r="V4" s="25"/>
      <c r="W4" s="26"/>
    </row>
    <row r="5">
      <c r="A5" s="13" t="s">
        <v>19</v>
      </c>
      <c r="B5" s="5">
        <v>4.6</v>
      </c>
      <c r="C5" s="14">
        <v>0.005</v>
      </c>
      <c r="D5" s="13" t="s">
        <v>17</v>
      </c>
      <c r="E5" s="24">
        <f t="shared" si="1"/>
        <v>1.516575089</v>
      </c>
      <c r="F5" s="2"/>
      <c r="G5" s="13">
        <v>1.5</v>
      </c>
      <c r="H5" s="13">
        <v>0.47</v>
      </c>
      <c r="I5" s="13">
        <f t="shared" si="2"/>
        <v>1.03</v>
      </c>
      <c r="J5" s="13">
        <v>4.86</v>
      </c>
      <c r="K5" s="15">
        <f t="shared" si="3"/>
        <v>0.00486</v>
      </c>
      <c r="L5" s="15"/>
      <c r="M5" s="16">
        <v>1.021</v>
      </c>
      <c r="N5" s="17">
        <v>0.712</v>
      </c>
      <c r="O5" s="18">
        <v>2.0</v>
      </c>
      <c r="P5" s="16">
        <f t="shared" si="4"/>
        <v>0.1546969697</v>
      </c>
      <c r="Q5" s="19"/>
      <c r="R5" s="6"/>
      <c r="S5" s="6"/>
      <c r="T5" s="6"/>
      <c r="U5" s="6"/>
    </row>
    <row r="6">
      <c r="A6" s="2"/>
      <c r="B6" s="2"/>
      <c r="C6" s="2"/>
      <c r="D6" s="2"/>
      <c r="E6" s="2"/>
      <c r="F6" s="2"/>
      <c r="G6" s="13">
        <v>2.0</v>
      </c>
      <c r="H6" s="13">
        <v>0.6</v>
      </c>
      <c r="I6" s="13">
        <f t="shared" si="2"/>
        <v>1.4</v>
      </c>
      <c r="J6" s="13">
        <v>6.21</v>
      </c>
      <c r="K6" s="15">
        <f t="shared" si="3"/>
        <v>0.00621</v>
      </c>
      <c r="L6" s="15"/>
      <c r="M6" s="16">
        <v>1.044</v>
      </c>
      <c r="N6" s="17">
        <v>0.634</v>
      </c>
      <c r="O6" s="18">
        <v>3.0</v>
      </c>
      <c r="P6" s="16">
        <f t="shared" si="4"/>
        <v>0.1373684211</v>
      </c>
      <c r="Q6" s="19"/>
      <c r="R6" s="6"/>
      <c r="S6" s="6"/>
      <c r="T6" s="6"/>
      <c r="U6" s="6"/>
      <c r="V6" s="27"/>
      <c r="W6" s="28"/>
    </row>
    <row r="7">
      <c r="A7" s="29" t="s">
        <v>20</v>
      </c>
      <c r="F7" s="2"/>
      <c r="G7" s="13">
        <v>2.5</v>
      </c>
      <c r="H7" s="13">
        <v>0.77</v>
      </c>
      <c r="I7" s="13">
        <f t="shared" si="2"/>
        <v>1.73</v>
      </c>
      <c r="J7" s="13">
        <v>7.81</v>
      </c>
      <c r="K7" s="15">
        <f t="shared" si="3"/>
        <v>0.00781</v>
      </c>
      <c r="L7" s="15"/>
      <c r="M7" s="16">
        <v>1.064</v>
      </c>
      <c r="N7" s="17">
        <v>0.572</v>
      </c>
      <c r="O7" s="18">
        <v>4.0</v>
      </c>
      <c r="P7" s="16">
        <f t="shared" si="4"/>
        <v>0.1237209302</v>
      </c>
      <c r="Q7" s="19"/>
      <c r="R7" s="6"/>
      <c r="S7" s="6"/>
      <c r="T7" s="6"/>
      <c r="U7" s="6"/>
      <c r="V7" s="27"/>
      <c r="W7" s="27"/>
    </row>
    <row r="8">
      <c r="A8" s="30" t="s">
        <v>21</v>
      </c>
      <c r="B8" s="30" t="s">
        <v>8</v>
      </c>
      <c r="C8" s="30" t="s">
        <v>22</v>
      </c>
      <c r="D8" s="30" t="s">
        <v>23</v>
      </c>
      <c r="E8" s="30" t="s">
        <v>24</v>
      </c>
      <c r="F8" s="2"/>
      <c r="G8" s="13">
        <v>3.0</v>
      </c>
      <c r="H8" s="13">
        <v>0.9</v>
      </c>
      <c r="I8" s="13">
        <f t="shared" si="2"/>
        <v>2.1</v>
      </c>
      <c r="J8" s="13">
        <v>9.25</v>
      </c>
      <c r="K8" s="15">
        <f t="shared" si="3"/>
        <v>0.00925</v>
      </c>
      <c r="L8" s="15"/>
      <c r="M8" s="16">
        <v>1.08</v>
      </c>
      <c r="N8" s="17">
        <v>0.521</v>
      </c>
      <c r="O8" s="18">
        <v>5.0</v>
      </c>
      <c r="P8" s="16">
        <f t="shared" si="4"/>
        <v>0.1125</v>
      </c>
      <c r="Q8" s="19"/>
      <c r="R8" s="6"/>
      <c r="S8" s="6"/>
      <c r="T8" s="6"/>
      <c r="U8" s="31"/>
    </row>
    <row r="9">
      <c r="A9" s="32">
        <v>1.5</v>
      </c>
      <c r="B9" s="14">
        <v>1.261</v>
      </c>
      <c r="C9" s="14">
        <v>0.005</v>
      </c>
      <c r="D9" s="33">
        <v>1.3822</v>
      </c>
      <c r="E9" s="33">
        <v>5.0E-4</v>
      </c>
      <c r="F9" s="2"/>
      <c r="G9" s="13">
        <v>3.5</v>
      </c>
      <c r="H9" s="13">
        <v>1.05</v>
      </c>
      <c r="I9" s="13">
        <f t="shared" si="2"/>
        <v>2.45</v>
      </c>
      <c r="J9" s="13">
        <v>10.67</v>
      </c>
      <c r="K9" s="15">
        <f t="shared" si="3"/>
        <v>0.01067</v>
      </c>
      <c r="L9" s="15"/>
      <c r="M9" s="16">
        <v>1.092</v>
      </c>
      <c r="N9" s="17">
        <v>0.478</v>
      </c>
      <c r="O9" s="18">
        <v>6.0</v>
      </c>
      <c r="P9" s="16">
        <f t="shared" si="4"/>
        <v>0.1030188679</v>
      </c>
      <c r="Q9" s="19"/>
      <c r="R9" s="6"/>
      <c r="S9" s="6"/>
      <c r="T9" s="6"/>
      <c r="U9" s="31"/>
    </row>
    <row r="10">
      <c r="A10" s="2"/>
      <c r="B10" s="12"/>
      <c r="C10" s="2"/>
      <c r="D10" s="2"/>
      <c r="E10" s="2"/>
      <c r="F10" s="2"/>
      <c r="G10" s="13">
        <v>4.0</v>
      </c>
      <c r="H10" s="13">
        <v>1.21</v>
      </c>
      <c r="I10" s="13">
        <f t="shared" si="2"/>
        <v>2.79</v>
      </c>
      <c r="J10" s="13">
        <v>12.34</v>
      </c>
      <c r="K10" s="15">
        <f t="shared" si="3"/>
        <v>0.01234</v>
      </c>
      <c r="L10" s="15"/>
      <c r="M10" s="16">
        <v>1.103</v>
      </c>
      <c r="N10" s="17">
        <v>0.441</v>
      </c>
      <c r="O10" s="18">
        <v>7.0</v>
      </c>
      <c r="P10" s="16">
        <f t="shared" si="4"/>
        <v>0.0950862069</v>
      </c>
      <c r="Q10" s="19"/>
      <c r="R10" s="6"/>
      <c r="S10" s="6"/>
      <c r="T10" s="6"/>
      <c r="U10" s="6"/>
    </row>
    <row r="11">
      <c r="A11" s="12"/>
      <c r="B11" s="34"/>
      <c r="C11" s="34"/>
      <c r="D11" s="2"/>
      <c r="E11" s="2"/>
      <c r="F11" s="2"/>
      <c r="G11" s="13">
        <v>4.5</v>
      </c>
      <c r="H11" s="13">
        <v>1.35</v>
      </c>
      <c r="I11" s="13">
        <f t="shared" si="2"/>
        <v>3.15</v>
      </c>
      <c r="J11" s="13">
        <v>13.79</v>
      </c>
      <c r="K11" s="15">
        <f t="shared" si="3"/>
        <v>0.01379</v>
      </c>
      <c r="L11" s="15"/>
      <c r="M11" s="16">
        <v>1.113</v>
      </c>
      <c r="N11" s="17">
        <v>0.41</v>
      </c>
      <c r="O11" s="18">
        <v>8.0</v>
      </c>
      <c r="P11" s="16">
        <f t="shared" si="4"/>
        <v>0.08833333333</v>
      </c>
      <c r="Q11" s="19"/>
      <c r="R11" s="6"/>
      <c r="S11" s="6"/>
      <c r="T11" s="6"/>
      <c r="U11" s="6"/>
    </row>
    <row r="12">
      <c r="A12" s="12"/>
      <c r="B12" s="35"/>
      <c r="C12" s="35"/>
      <c r="D12" s="2"/>
      <c r="E12" s="2"/>
      <c r="F12" s="2"/>
      <c r="G12" s="13">
        <v>5.0</v>
      </c>
      <c r="H12" s="13">
        <v>1.51</v>
      </c>
      <c r="I12" s="13">
        <f t="shared" si="2"/>
        <v>3.49</v>
      </c>
      <c r="J12" s="13">
        <v>15.32</v>
      </c>
      <c r="K12" s="15">
        <f t="shared" si="3"/>
        <v>0.01532</v>
      </c>
      <c r="L12" s="15"/>
      <c r="M12" s="16">
        <v>1.121</v>
      </c>
      <c r="N12" s="17">
        <v>0.383</v>
      </c>
      <c r="O12" s="18">
        <v>9.0</v>
      </c>
      <c r="P12" s="16">
        <f t="shared" si="4"/>
        <v>0.08242647059</v>
      </c>
      <c r="Q12" s="19"/>
      <c r="R12" s="6"/>
      <c r="S12" s="6"/>
      <c r="T12" s="6"/>
      <c r="U12" s="21"/>
    </row>
    <row r="13">
      <c r="A13" s="34"/>
      <c r="B13" s="12"/>
      <c r="C13" s="2"/>
      <c r="D13" s="2"/>
      <c r="E13" s="2"/>
      <c r="F13" s="2"/>
      <c r="G13" s="13">
        <v>5.5</v>
      </c>
      <c r="H13" s="13">
        <v>1.67</v>
      </c>
      <c r="I13" s="13">
        <f t="shared" si="2"/>
        <v>3.83</v>
      </c>
      <c r="J13" s="13">
        <v>17.01</v>
      </c>
      <c r="K13" s="15">
        <f t="shared" si="3"/>
        <v>0.01701</v>
      </c>
      <c r="L13" s="15"/>
      <c r="M13" s="16">
        <v>1.128</v>
      </c>
      <c r="N13" s="17">
        <v>0.3592</v>
      </c>
      <c r="O13" s="18">
        <v>10.0</v>
      </c>
      <c r="P13" s="16">
        <f t="shared" si="4"/>
        <v>0.07726027397</v>
      </c>
      <c r="Q13" s="19"/>
      <c r="R13" s="6"/>
      <c r="S13" s="6"/>
      <c r="T13" s="6"/>
      <c r="U13" s="21"/>
    </row>
    <row r="14">
      <c r="A14" s="36"/>
      <c r="B14" s="35"/>
      <c r="C14" s="19"/>
      <c r="D14" s="2"/>
      <c r="E14" s="2"/>
      <c r="F14" s="2"/>
      <c r="G14" s="13">
        <v>6.0</v>
      </c>
      <c r="H14" s="13">
        <v>1.81</v>
      </c>
      <c r="I14" s="13">
        <f t="shared" si="2"/>
        <v>4.19</v>
      </c>
      <c r="J14" s="13">
        <v>18.46</v>
      </c>
      <c r="K14" s="15">
        <f t="shared" si="3"/>
        <v>0.01846</v>
      </c>
      <c r="L14" s="15"/>
      <c r="M14" s="16">
        <v>1.135</v>
      </c>
      <c r="N14" s="17">
        <v>0.3382</v>
      </c>
      <c r="O14" s="18">
        <v>11.0</v>
      </c>
      <c r="P14" s="16">
        <f t="shared" si="4"/>
        <v>0.07275641026</v>
      </c>
      <c r="Q14" s="19"/>
      <c r="R14" s="6"/>
      <c r="S14" s="6"/>
      <c r="T14" s="6"/>
      <c r="U14" s="6"/>
    </row>
    <row r="15">
      <c r="A15" s="12"/>
      <c r="B15" s="21"/>
      <c r="C15" s="21"/>
      <c r="D15" s="37"/>
      <c r="E15" s="37"/>
      <c r="F15" s="2"/>
      <c r="G15" s="13">
        <v>6.5</v>
      </c>
      <c r="H15" s="13">
        <v>1.97</v>
      </c>
      <c r="I15" s="13">
        <f t="shared" si="2"/>
        <v>4.53</v>
      </c>
      <c r="J15" s="13">
        <v>20.0</v>
      </c>
      <c r="K15" s="15">
        <f t="shared" si="3"/>
        <v>0.02</v>
      </c>
      <c r="L15" s="15"/>
      <c r="M15" s="16">
        <v>1.141</v>
      </c>
      <c r="N15" s="17">
        <v>0.3198</v>
      </c>
      <c r="O15" s="18">
        <v>12.0</v>
      </c>
      <c r="P15" s="16">
        <f t="shared" si="4"/>
        <v>0.06873493976</v>
      </c>
      <c r="Q15" s="19"/>
      <c r="R15" s="6"/>
      <c r="S15" s="6"/>
      <c r="T15" s="6"/>
      <c r="U15" s="21"/>
    </row>
    <row r="16">
      <c r="A16" s="12"/>
      <c r="B16" s="21"/>
      <c r="C16" s="21"/>
      <c r="D16" s="37"/>
      <c r="E16" s="37"/>
      <c r="F16" s="2"/>
      <c r="G16" s="13">
        <v>7.0</v>
      </c>
      <c r="H16" s="13">
        <v>2.12</v>
      </c>
      <c r="I16" s="13">
        <f t="shared" si="2"/>
        <v>4.88</v>
      </c>
      <c r="J16" s="13">
        <v>21.51</v>
      </c>
      <c r="K16" s="15">
        <f t="shared" si="3"/>
        <v>0.02151</v>
      </c>
      <c r="L16" s="15"/>
      <c r="M16" s="16">
        <v>1.145</v>
      </c>
      <c r="N16" s="17">
        <v>0.3031</v>
      </c>
      <c r="O16" s="18">
        <v>13.0</v>
      </c>
      <c r="P16" s="16">
        <f t="shared" si="4"/>
        <v>0.06505681818</v>
      </c>
      <c r="Q16" s="19"/>
      <c r="R16" s="6"/>
      <c r="S16" s="6"/>
      <c r="T16" s="6"/>
      <c r="U16" s="21"/>
    </row>
    <row r="17">
      <c r="A17" s="2"/>
      <c r="B17" s="2"/>
      <c r="C17" s="2"/>
      <c r="D17" s="2"/>
      <c r="E17" s="2"/>
      <c r="F17" s="2"/>
      <c r="G17" s="13">
        <v>7.5</v>
      </c>
      <c r="H17" s="13">
        <v>2.27</v>
      </c>
      <c r="I17" s="13">
        <f t="shared" si="2"/>
        <v>5.23</v>
      </c>
      <c r="J17" s="13">
        <v>23.1</v>
      </c>
      <c r="K17" s="15">
        <f t="shared" si="3"/>
        <v>0.0231</v>
      </c>
      <c r="L17" s="15"/>
      <c r="M17" s="16">
        <v>1.15</v>
      </c>
      <c r="N17" s="17">
        <v>0.2881</v>
      </c>
      <c r="O17" s="18">
        <v>14.0</v>
      </c>
      <c r="P17" s="16">
        <f t="shared" si="4"/>
        <v>0.06182795699</v>
      </c>
      <c r="Q17" s="19"/>
      <c r="R17" s="6"/>
      <c r="S17" s="6"/>
      <c r="T17" s="6"/>
      <c r="U17" s="6"/>
    </row>
    <row r="18">
      <c r="A18" s="12"/>
      <c r="B18" s="38"/>
      <c r="C18" s="38"/>
      <c r="D18" s="2"/>
      <c r="E18" s="2"/>
      <c r="F18" s="2"/>
      <c r="G18" s="13">
        <v>8.0</v>
      </c>
      <c r="H18" s="13">
        <v>2.41</v>
      </c>
      <c r="I18" s="13">
        <f t="shared" si="2"/>
        <v>5.59</v>
      </c>
      <c r="J18" s="13">
        <v>24.5</v>
      </c>
      <c r="K18" s="15">
        <f t="shared" si="3"/>
        <v>0.0245</v>
      </c>
      <c r="L18" s="15"/>
      <c r="M18" s="16">
        <v>1.154</v>
      </c>
      <c r="N18" s="17">
        <v>0.2745</v>
      </c>
      <c r="O18" s="18">
        <v>15.0</v>
      </c>
      <c r="P18" s="16">
        <f t="shared" si="4"/>
        <v>0.05887755102</v>
      </c>
      <c r="Q18" s="19"/>
      <c r="R18" s="6"/>
      <c r="S18" s="6"/>
      <c r="T18" s="6"/>
      <c r="U18" s="6"/>
    </row>
    <row r="19">
      <c r="A19" s="2"/>
      <c r="B19" s="2"/>
      <c r="C19" s="2"/>
      <c r="D19" s="2"/>
      <c r="E19" s="2"/>
      <c r="F19" s="2"/>
      <c r="G19" s="13">
        <v>8.5</v>
      </c>
      <c r="H19" s="13">
        <v>2.58</v>
      </c>
      <c r="I19" s="13">
        <f t="shared" si="2"/>
        <v>5.92</v>
      </c>
      <c r="J19" s="13">
        <v>26.15</v>
      </c>
      <c r="K19" s="15">
        <f t="shared" si="3"/>
        <v>0.02615</v>
      </c>
      <c r="L19" s="15"/>
      <c r="M19" s="16">
        <v>1.158</v>
      </c>
      <c r="N19" s="17">
        <v>0.2621</v>
      </c>
      <c r="O19" s="18">
        <v>16.0</v>
      </c>
      <c r="P19" s="16">
        <f t="shared" si="4"/>
        <v>0.05621359223</v>
      </c>
      <c r="Q19" s="19"/>
      <c r="R19" s="6"/>
      <c r="S19" s="6"/>
      <c r="T19" s="6"/>
      <c r="U19" s="6"/>
    </row>
    <row r="20">
      <c r="A20" s="2"/>
      <c r="B20" s="2"/>
      <c r="C20" s="2"/>
      <c r="D20" s="2"/>
      <c r="E20" s="2"/>
      <c r="F20" s="2"/>
      <c r="G20" s="13">
        <v>9.0</v>
      </c>
      <c r="H20" s="13">
        <v>2.72</v>
      </c>
      <c r="I20" s="13">
        <f t="shared" si="2"/>
        <v>6.28</v>
      </c>
      <c r="J20" s="13">
        <v>27.56</v>
      </c>
      <c r="K20" s="15">
        <f t="shared" si="3"/>
        <v>0.02756</v>
      </c>
      <c r="L20" s="15"/>
      <c r="M20" s="16">
        <v>1.162</v>
      </c>
      <c r="N20" s="17">
        <v>0.2508</v>
      </c>
      <c r="O20" s="18">
        <v>17.0</v>
      </c>
      <c r="P20" s="16">
        <f t="shared" si="4"/>
        <v>0.0537962963</v>
      </c>
      <c r="Q20" s="19"/>
      <c r="R20" s="6"/>
      <c r="S20" s="6"/>
      <c r="T20" s="6"/>
      <c r="U20" s="6"/>
    </row>
    <row r="21">
      <c r="A21" s="2"/>
      <c r="B21" s="2"/>
      <c r="C21" s="2"/>
      <c r="D21" s="2"/>
      <c r="E21" s="2"/>
      <c r="F21" s="2"/>
      <c r="G21" s="13">
        <v>9.5</v>
      </c>
      <c r="H21" s="13">
        <v>2.87</v>
      </c>
      <c r="I21" s="13">
        <f t="shared" si="2"/>
        <v>6.63</v>
      </c>
      <c r="J21" s="13">
        <v>29.08</v>
      </c>
      <c r="K21" s="15">
        <f t="shared" si="3"/>
        <v>0.02908</v>
      </c>
      <c r="L21" s="15"/>
      <c r="M21" s="16">
        <v>1.165</v>
      </c>
      <c r="N21" s="17">
        <v>0.2404</v>
      </c>
      <c r="O21" s="18">
        <v>18.0</v>
      </c>
      <c r="P21" s="16">
        <f t="shared" si="4"/>
        <v>0.05154867257</v>
      </c>
      <c r="Q21" s="19"/>
      <c r="R21" s="6"/>
      <c r="S21" s="6"/>
      <c r="T21" s="6"/>
      <c r="U21" s="6"/>
    </row>
    <row r="22">
      <c r="A22" s="2"/>
      <c r="B22" s="2"/>
      <c r="C22" s="2"/>
      <c r="D22" s="2"/>
      <c r="E22" s="2"/>
      <c r="F22" s="2"/>
      <c r="G22" s="13">
        <v>10.0</v>
      </c>
      <c r="H22" s="13">
        <v>3.02</v>
      </c>
      <c r="I22" s="13">
        <f t="shared" si="2"/>
        <v>6.98</v>
      </c>
      <c r="J22" s="13">
        <v>30.64</v>
      </c>
      <c r="K22" s="15">
        <f t="shared" si="3"/>
        <v>0.03064</v>
      </c>
      <c r="L22" s="15"/>
      <c r="M22" s="16">
        <v>1.168</v>
      </c>
      <c r="N22" s="17">
        <v>0.2309</v>
      </c>
      <c r="O22" s="18">
        <v>19.0</v>
      </c>
      <c r="P22" s="16">
        <f>$M$22/(O22+4.6)</f>
        <v>0.04949152542</v>
      </c>
      <c r="Q22" s="19"/>
      <c r="R22" s="6"/>
      <c r="S22" s="6"/>
      <c r="T22" s="6"/>
      <c r="U22" s="6"/>
    </row>
    <row r="23">
      <c r="A23" s="2"/>
      <c r="B23" s="2"/>
      <c r="C23" s="2"/>
      <c r="D23" s="2"/>
      <c r="E23" s="2"/>
      <c r="F23" s="2"/>
      <c r="G23" s="13">
        <v>10.5</v>
      </c>
      <c r="H23" s="13">
        <v>3.18</v>
      </c>
      <c r="I23" s="13">
        <f t="shared" si="2"/>
        <v>7.32</v>
      </c>
      <c r="J23" s="13">
        <v>32.19</v>
      </c>
      <c r="K23" s="15">
        <f t="shared" si="3"/>
        <v>0.03219</v>
      </c>
      <c r="L23" s="15"/>
      <c r="M23" s="39">
        <v>1.171</v>
      </c>
      <c r="N23" s="17">
        <v>0.2224</v>
      </c>
      <c r="O23" s="18">
        <v>20.0</v>
      </c>
      <c r="P23" s="16">
        <f t="shared" ref="P23:P28" si="5">M23/(O23+4.6)</f>
        <v>0.04760162602</v>
      </c>
      <c r="Q23" s="19"/>
      <c r="R23" s="6"/>
      <c r="S23" s="6"/>
      <c r="T23" s="6"/>
      <c r="U23" s="6"/>
    </row>
    <row r="24">
      <c r="A24" s="2"/>
      <c r="B24" s="2"/>
      <c r="C24" s="2"/>
      <c r="D24" s="2"/>
      <c r="E24" s="2"/>
      <c r="F24" s="2"/>
      <c r="G24" s="13">
        <v>11.0</v>
      </c>
      <c r="H24" s="13">
        <v>3.33</v>
      </c>
      <c r="I24" s="13">
        <f t="shared" si="2"/>
        <v>7.67</v>
      </c>
      <c r="J24" s="13">
        <v>33.69</v>
      </c>
      <c r="K24" s="15">
        <f t="shared" si="3"/>
        <v>0.03369</v>
      </c>
      <c r="L24" s="15"/>
      <c r="M24" s="39">
        <v>1.173</v>
      </c>
      <c r="N24" s="17">
        <v>0.2142</v>
      </c>
      <c r="O24" s="18">
        <v>21.0</v>
      </c>
      <c r="P24" s="16">
        <f t="shared" si="5"/>
        <v>0.0458203125</v>
      </c>
      <c r="Q24" s="19"/>
      <c r="R24" s="6"/>
      <c r="S24" s="6"/>
      <c r="T24" s="6"/>
      <c r="U24" s="6"/>
    </row>
    <row r="25">
      <c r="A25" s="2"/>
      <c r="B25" s="2"/>
      <c r="C25" s="2"/>
      <c r="D25" s="2"/>
      <c r="E25" s="2"/>
      <c r="F25" s="2"/>
      <c r="G25" s="13">
        <v>11.5</v>
      </c>
      <c r="H25" s="13">
        <v>3.46</v>
      </c>
      <c r="I25" s="13">
        <f t="shared" si="2"/>
        <v>8.04</v>
      </c>
      <c r="J25" s="13">
        <v>35.09</v>
      </c>
      <c r="K25" s="15">
        <f t="shared" si="3"/>
        <v>0.03509</v>
      </c>
      <c r="L25" s="15"/>
      <c r="M25" s="39">
        <v>1.176</v>
      </c>
      <c r="N25" s="17">
        <v>0.2066</v>
      </c>
      <c r="O25" s="18">
        <v>22.0</v>
      </c>
      <c r="P25" s="16">
        <f t="shared" si="5"/>
        <v>0.04421052632</v>
      </c>
      <c r="Q25" s="19"/>
      <c r="R25" s="6"/>
      <c r="S25" s="6"/>
      <c r="T25" s="6"/>
      <c r="U25" s="6"/>
    </row>
    <row r="26">
      <c r="A26" s="6"/>
      <c r="B26" s="6"/>
      <c r="C26" s="6"/>
      <c r="D26" s="6"/>
      <c r="E26" s="6"/>
      <c r="F26" s="6"/>
      <c r="G26" s="13"/>
      <c r="H26" s="6"/>
      <c r="I26" s="2"/>
      <c r="J26" s="6"/>
      <c r="K26" s="6"/>
      <c r="L26" s="6"/>
      <c r="M26" s="39">
        <v>1.178</v>
      </c>
      <c r="N26" s="17">
        <v>0.1995</v>
      </c>
      <c r="O26" s="18">
        <v>23.0</v>
      </c>
      <c r="P26" s="16">
        <f t="shared" si="5"/>
        <v>0.04268115942</v>
      </c>
      <c r="Q26" s="19"/>
      <c r="R26" s="6"/>
      <c r="S26" s="6"/>
      <c r="T26" s="6"/>
      <c r="U26" s="6"/>
    </row>
    <row r="27">
      <c r="A27" s="6"/>
      <c r="B27" s="6"/>
      <c r="C27" s="6"/>
      <c r="D27" s="6"/>
      <c r="E27" s="6"/>
      <c r="F27" s="6"/>
      <c r="G27" s="13"/>
      <c r="H27" s="6"/>
      <c r="I27" s="2"/>
      <c r="J27" s="6"/>
      <c r="K27" s="6"/>
      <c r="L27" s="6"/>
      <c r="M27" s="39">
        <v>1.18</v>
      </c>
      <c r="N27" s="17">
        <v>0.1928</v>
      </c>
      <c r="O27" s="18">
        <v>24.0</v>
      </c>
      <c r="P27" s="16">
        <f t="shared" si="5"/>
        <v>0.04125874126</v>
      </c>
      <c r="Q27" s="19"/>
      <c r="R27" s="6"/>
      <c r="S27" s="6"/>
      <c r="T27" s="6"/>
      <c r="U27" s="6"/>
    </row>
    <row r="28">
      <c r="A28" s="6"/>
      <c r="B28" s="6"/>
      <c r="C28" s="6"/>
      <c r="D28" s="6"/>
      <c r="E28" s="6"/>
      <c r="F28" s="6"/>
      <c r="G28" s="13"/>
      <c r="H28" s="6"/>
      <c r="I28" s="2"/>
      <c r="J28" s="6"/>
      <c r="K28" s="6"/>
      <c r="L28" s="6"/>
      <c r="M28" s="39">
        <v>1.182</v>
      </c>
      <c r="N28" s="17">
        <v>0.1867</v>
      </c>
      <c r="O28" s="18">
        <v>25.0</v>
      </c>
      <c r="P28" s="16">
        <f t="shared" si="5"/>
        <v>0.03993243243</v>
      </c>
      <c r="Q28" s="19"/>
      <c r="R28" s="6"/>
      <c r="S28" s="6"/>
      <c r="T28" s="6"/>
      <c r="U28" s="6"/>
    </row>
    <row r="29">
      <c r="A29" s="6"/>
      <c r="B29" s="6"/>
      <c r="C29" s="6"/>
      <c r="D29" s="6"/>
      <c r="E29" s="6"/>
      <c r="F29" s="6"/>
      <c r="G29" s="13"/>
      <c r="H29" s="6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6"/>
      <c r="B30" s="6"/>
      <c r="C30" s="6"/>
      <c r="D30" s="6"/>
      <c r="E30" s="6"/>
      <c r="F30" s="6"/>
      <c r="G30" s="13"/>
      <c r="H30" s="6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6"/>
      <c r="B31" s="6"/>
      <c r="C31" s="6"/>
      <c r="D31" s="6"/>
      <c r="E31" s="6"/>
      <c r="F31" s="6"/>
      <c r="G31" s="13"/>
      <c r="H31" s="6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6"/>
      <c r="B32" s="6"/>
      <c r="C32" s="6"/>
      <c r="D32" s="6"/>
      <c r="E32" s="6"/>
      <c r="F32" s="6"/>
      <c r="G32" s="13"/>
      <c r="H32" s="6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6"/>
      <c r="B33" s="6"/>
      <c r="C33" s="6"/>
      <c r="D33" s="6"/>
      <c r="E33" s="6"/>
      <c r="F33" s="6"/>
      <c r="G33" s="13"/>
      <c r="H33" s="6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6"/>
      <c r="B34" s="6"/>
      <c r="C34" s="6"/>
      <c r="D34" s="6"/>
      <c r="E34" s="6"/>
      <c r="F34" s="6"/>
      <c r="G34" s="13"/>
      <c r="H34" s="6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6"/>
      <c r="B35" s="6"/>
      <c r="C35" s="6"/>
      <c r="D35" s="6"/>
      <c r="E35" s="6"/>
      <c r="F35" s="6"/>
      <c r="G35" s="13"/>
      <c r="H35" s="6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6"/>
      <c r="C36" s="6"/>
      <c r="D36" s="6"/>
      <c r="E36" s="6"/>
      <c r="F36" s="6"/>
      <c r="G36" s="13"/>
      <c r="H36" s="6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6"/>
      <c r="C37" s="6"/>
      <c r="D37" s="6"/>
      <c r="E37" s="6"/>
      <c r="F37" s="6"/>
      <c r="G37" s="13"/>
      <c r="H37" s="6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6"/>
      <c r="C38" s="6"/>
      <c r="D38" s="6"/>
      <c r="E38" s="6"/>
      <c r="F38" s="6"/>
      <c r="G38" s="13"/>
      <c r="H38" s="6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6"/>
      <c r="G39" s="13"/>
      <c r="H39" s="6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6"/>
      <c r="G40" s="13"/>
      <c r="H40" s="6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6"/>
      <c r="C41" s="6"/>
      <c r="D41" s="6"/>
      <c r="E41" s="6"/>
      <c r="F41" s="6"/>
      <c r="G41" s="13"/>
      <c r="H41" s="6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6"/>
      <c r="C42" s="6"/>
      <c r="D42" s="6"/>
      <c r="E42" s="6"/>
      <c r="F42" s="6"/>
      <c r="G42" s="13"/>
      <c r="H42" s="6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6"/>
      <c r="C43" s="6"/>
      <c r="D43" s="6"/>
      <c r="E43" s="6"/>
      <c r="F43" s="6"/>
      <c r="G43" s="13"/>
      <c r="H43" s="6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6"/>
      <c r="C44" s="6"/>
      <c r="D44" s="6"/>
      <c r="E44" s="6"/>
      <c r="F44" s="6"/>
      <c r="G44" s="13"/>
      <c r="H44" s="6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6"/>
      <c r="C45" s="6"/>
      <c r="D45" s="6"/>
      <c r="E45" s="6"/>
      <c r="F45" s="6"/>
      <c r="G45" s="13"/>
      <c r="H45" s="6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</sheetData>
  <mergeCells count="4">
    <mergeCell ref="A1:E1"/>
    <mergeCell ref="G1:K1"/>
    <mergeCell ref="M1:P1"/>
    <mergeCell ref="A7:E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H2" s="40" t="s">
        <v>25</v>
      </c>
      <c r="I2" s="40" t="s">
        <v>26</v>
      </c>
    </row>
    <row r="3">
      <c r="I3" s="40" t="s">
        <v>27</v>
      </c>
      <c r="J3" s="40" t="s">
        <v>5</v>
      </c>
    </row>
    <row r="4">
      <c r="H4" s="40" t="s">
        <v>28</v>
      </c>
      <c r="I4" s="40">
        <v>98.97247</v>
      </c>
      <c r="J4" s="40">
        <v>0.10421</v>
      </c>
      <c r="K4" s="40" t="s">
        <v>29</v>
      </c>
      <c r="M4" s="40" t="s">
        <v>30</v>
      </c>
      <c r="N4" s="40" t="s">
        <v>30</v>
      </c>
      <c r="O4" s="40" t="s">
        <v>30</v>
      </c>
      <c r="P4" s="40" t="s">
        <v>30</v>
      </c>
      <c r="Q4" s="40" t="s">
        <v>30</v>
      </c>
      <c r="R4" s="40" t="s">
        <v>30</v>
      </c>
      <c r="S4" s="40" t="s">
        <v>30</v>
      </c>
    </row>
    <row r="5">
      <c r="H5" s="40" t="s">
        <v>31</v>
      </c>
      <c r="I5" s="40">
        <v>-0.01103</v>
      </c>
      <c r="J5" s="40">
        <v>0.00219</v>
      </c>
      <c r="K5" s="40" t="s">
        <v>32</v>
      </c>
      <c r="M5" s="40" t="s">
        <v>30</v>
      </c>
      <c r="N5" s="40" t="s">
        <v>30</v>
      </c>
      <c r="O5" s="40" t="s">
        <v>30</v>
      </c>
      <c r="P5" s="40" t="s">
        <v>30</v>
      </c>
      <c r="Q5" s="40" t="s">
        <v>30</v>
      </c>
      <c r="R5" s="40" t="s">
        <v>30</v>
      </c>
      <c r="S5" s="40" t="s">
        <v>30</v>
      </c>
    </row>
    <row r="7">
      <c r="H7" s="40" t="s">
        <v>33</v>
      </c>
      <c r="I7" s="40">
        <v>21.0</v>
      </c>
    </row>
    <row r="8">
      <c r="H8" s="40" t="s">
        <v>34</v>
      </c>
      <c r="I8" s="41">
        <f>I9*I7</f>
        <v>21.31604999</v>
      </c>
    </row>
    <row r="9">
      <c r="H9" s="40" t="s">
        <v>35</v>
      </c>
      <c r="I9" s="42">
        <v>1.01504999952772</v>
      </c>
    </row>
  </sheetData>
  <mergeCells count="1">
    <mergeCell ref="I2:J2"/>
  </mergeCells>
  <drawing r:id="rId1"/>
</worksheet>
</file>