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7795" windowHeight="12600"/>
  </bookViews>
  <sheets>
    <sheet name="Calculator" sheetId="1" r:id="rId1"/>
  </sheets>
  <calcPr calcId="124519"/>
</workbook>
</file>

<file path=xl/calcChain.xml><?xml version="1.0" encoding="utf-8"?>
<calcChain xmlns="http://schemas.openxmlformats.org/spreadsheetml/2006/main">
  <c r="Q11" i="1"/>
  <c r="W11" s="1"/>
  <c r="P11"/>
  <c r="L11"/>
  <c r="R11" s="1"/>
  <c r="X11" s="1"/>
  <c r="I11"/>
  <c r="O11" s="1"/>
  <c r="U11" s="1"/>
  <c r="E11"/>
  <c r="M11" s="1"/>
  <c r="Q10"/>
  <c r="Y10" s="1"/>
  <c r="P10"/>
  <c r="M10"/>
  <c r="I10"/>
  <c r="O10" s="1"/>
  <c r="E10"/>
  <c r="Q9"/>
  <c r="W9" s="1"/>
  <c r="P9"/>
  <c r="I9"/>
  <c r="L9" s="1"/>
  <c r="R9" s="1"/>
  <c r="X9" s="1"/>
  <c r="E9"/>
  <c r="M9" s="1"/>
  <c r="Q8"/>
  <c r="W8" s="1"/>
  <c r="P8"/>
  <c r="M8"/>
  <c r="L8"/>
  <c r="R8" s="1"/>
  <c r="X8" s="1"/>
  <c r="I8"/>
  <c r="O8" s="1"/>
  <c r="E8"/>
  <c r="Q7"/>
  <c r="W7" s="1"/>
  <c r="P7"/>
  <c r="I7"/>
  <c r="L7" s="1"/>
  <c r="R7" s="1"/>
  <c r="X7" s="1"/>
  <c r="E7"/>
  <c r="M7" s="1"/>
  <c r="Q6"/>
  <c r="W6" s="1"/>
  <c r="P6"/>
  <c r="M6"/>
  <c r="I6"/>
  <c r="O6" s="1"/>
  <c r="E6"/>
  <c r="Q5"/>
  <c r="W5" s="1"/>
  <c r="P5"/>
  <c r="I5"/>
  <c r="O5" s="1"/>
  <c r="E5"/>
  <c r="M5" s="1"/>
  <c r="L10" l="1"/>
  <c r="R10" s="1"/>
  <c r="X10" s="1"/>
  <c r="O9"/>
  <c r="U9" s="1"/>
  <c r="O7"/>
  <c r="U7" s="1"/>
  <c r="L6"/>
  <c r="R6" s="1"/>
  <c r="X6" s="1"/>
  <c r="L5"/>
  <c r="R5" s="1"/>
  <c r="X5" s="1"/>
  <c r="Y11"/>
  <c r="U6"/>
  <c r="V6"/>
  <c r="U8"/>
  <c r="V8"/>
  <c r="U10"/>
  <c r="V10"/>
  <c r="V5"/>
  <c r="V7"/>
  <c r="Z7" s="1"/>
  <c r="V11"/>
  <c r="Z11" s="1"/>
  <c r="AA11" s="1"/>
  <c r="AB11" s="1"/>
  <c r="AC11" s="1"/>
  <c r="B11" s="1"/>
  <c r="U5"/>
  <c r="Y5"/>
  <c r="Y6"/>
  <c r="Y7"/>
  <c r="Y8"/>
  <c r="Y9"/>
  <c r="W10"/>
  <c r="V9" l="1"/>
  <c r="Z9" s="1"/>
  <c r="AA9" s="1"/>
  <c r="AB9" s="1"/>
  <c r="AC9" s="1"/>
  <c r="B9" s="1"/>
  <c r="Z5"/>
  <c r="AA5" s="1"/>
  <c r="AB5" s="1"/>
  <c r="AC5" s="1"/>
  <c r="B5" s="1"/>
  <c r="Z10"/>
  <c r="AA10" s="1"/>
  <c r="AB10" s="1"/>
  <c r="AC10" s="1"/>
  <c r="B10" s="1"/>
  <c r="Z6"/>
  <c r="AA6" s="1"/>
  <c r="AB6" s="1"/>
  <c r="AC6" s="1"/>
  <c r="B6" s="1"/>
  <c r="Z8"/>
  <c r="AA8" s="1"/>
  <c r="AB8" s="1"/>
  <c r="AC8" s="1"/>
  <c r="B8" s="1"/>
  <c r="AA7"/>
  <c r="AB7" s="1"/>
  <c r="AC7" s="1"/>
  <c r="B7" s="1"/>
</calcChain>
</file>

<file path=xl/sharedStrings.xml><?xml version="1.0" encoding="utf-8"?>
<sst xmlns="http://schemas.openxmlformats.org/spreadsheetml/2006/main" count="74" uniqueCount="71">
  <si>
    <t>Облигация</t>
  </si>
  <si>
    <t>Ставка ЦБ</t>
  </si>
  <si>
    <t>Расходы на покупку</t>
  </si>
  <si>
    <t>Доходность к погашению</t>
  </si>
  <si>
    <t>Описание</t>
  </si>
  <si>
    <t>Название</t>
  </si>
  <si>
    <t>Дата покупки</t>
  </si>
  <si>
    <t>Номи- нал, руб</t>
  </si>
  <si>
    <t>Цена, %</t>
  </si>
  <si>
    <t>НКД, руб</t>
  </si>
  <si>
    <t>Общая цена облигации, руб</t>
  </si>
  <si>
    <t>Дата погашения</t>
  </si>
  <si>
    <t>Сумма купонов</t>
  </si>
  <si>
    <t>Прибыль от облигации, руб</t>
  </si>
  <si>
    <t>Дней до пога-шения</t>
  </si>
  <si>
    <t>Число обли-гаций</t>
  </si>
  <si>
    <t>Стоимость облигаций общая руб.</t>
  </si>
  <si>
    <t>Стоимость облигаций номинал руб.</t>
  </si>
  <si>
    <t>Стоимость купонов, руб</t>
  </si>
  <si>
    <t>Сумма прибыли от облигации</t>
  </si>
  <si>
    <t>Комис- сия биржи, %</t>
  </si>
  <si>
    <t>Комис- сия бро-кера, %</t>
  </si>
  <si>
    <t>Комис-сия биржи, руб</t>
  </si>
  <si>
    <t>Комис- сия бро- кера,  руб</t>
  </si>
  <si>
    <t>Налог на купоны</t>
  </si>
  <si>
    <t>Налог на деше-вые облиги</t>
  </si>
  <si>
    <t>Сумма к погаше-нию, всего, руб.</t>
  </si>
  <si>
    <t>Сумма рас-ходов, руб.</t>
  </si>
  <si>
    <t>Доход, руб.</t>
  </si>
  <si>
    <t>Доход, %</t>
  </si>
  <si>
    <t>% Годо-вых</t>
  </si>
  <si>
    <t>АЛЬФА-Б2Р9</t>
  </si>
  <si>
    <t>Сбер Sb15R</t>
  </si>
  <si>
    <t>МТС 1Р-07</t>
  </si>
  <si>
    <t>РЖД 1Р-12R</t>
  </si>
  <si>
    <t>РоснефтьБ7</t>
  </si>
  <si>
    <t>АЛЬФА-Б2Р10</t>
  </si>
  <si>
    <t>ОФЗ 26223</t>
  </si>
  <si>
    <t>Name</t>
  </si>
  <si>
    <t>Annual interest rate</t>
  </si>
  <si>
    <t>Date of purchase</t>
  </si>
  <si>
    <t>Nominal price, rub</t>
  </si>
  <si>
    <t>Price, %</t>
  </si>
  <si>
    <t>Accumulated coupon income, RUB</t>
  </si>
  <si>
    <t>15</t>
  </si>
  <si>
    <t>Purchase expenses</t>
  </si>
  <si>
    <t>Yield to maturity</t>
  </si>
  <si>
    <t>The total price of the bond, RUB</t>
  </si>
  <si>
    <t>The amount of coupons</t>
  </si>
  <si>
    <t>Repayment date</t>
  </si>
  <si>
    <t>Profit from the bond, RUB</t>
  </si>
  <si>
    <t>Days to maturity</t>
  </si>
  <si>
    <t>Number of bonds</t>
  </si>
  <si>
    <t>Central Bank rate</t>
  </si>
  <si>
    <t>The total cost of the bonds in RUB.</t>
  </si>
  <si>
    <t>The nominal value of the bonds in RUB</t>
  </si>
  <si>
    <t>The cost of coupons, RUB</t>
  </si>
  <si>
    <t>The amount of profit from the bond</t>
  </si>
  <si>
    <t>Exchange Commission, %</t>
  </si>
  <si>
    <t>Broker's Commission, %</t>
  </si>
  <si>
    <t>Exchange Commission, RUB</t>
  </si>
  <si>
    <t>Broker's Commission, RUB</t>
  </si>
  <si>
    <t>Coupon tax, RUB</t>
  </si>
  <si>
    <t>Tax on cheap bonds, RUB</t>
  </si>
  <si>
    <t>Total amount to be repaid, RUB.</t>
  </si>
  <si>
    <t>Income, %</t>
  </si>
  <si>
    <t>Income, RUB</t>
  </si>
  <si>
    <t>The amount of expenses, rub.</t>
  </si>
  <si>
    <t>Description</t>
  </si>
  <si>
    <t>ISIN</t>
  </si>
  <si>
    <t>RU000A102S80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</si>
</sst>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0" xfId="0" applyFont="1" applyFill="1"/>
    <xf numFmtId="0" fontId="0" fillId="3" borderId="0" xfId="0" applyFill="1"/>
    <xf numFmtId="2" fontId="3" fillId="0" borderId="0" xfId="0" applyNumberFormat="1" applyFont="1" applyFill="1" applyAlignment="1">
      <alignment wrapText="1"/>
    </xf>
    <xf numFmtId="0" fontId="0" fillId="0" borderId="0" xfId="0" applyFill="1"/>
    <xf numFmtId="2" fontId="0" fillId="0" borderId="0" xfId="0" applyNumberFormat="1"/>
    <xf numFmtId="0" fontId="2" fillId="0" borderId="0" xfId="0" applyFont="1" applyFill="1"/>
    <xf numFmtId="10" fontId="4" fillId="0" borderId="0" xfId="0" applyNumberFormat="1" applyFont="1" applyFill="1"/>
    <xf numFmtId="2" fontId="3" fillId="0" borderId="0" xfId="0" applyNumberFormat="1" applyFont="1" applyFill="1"/>
    <xf numFmtId="1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/>
    <xf numFmtId="2" fontId="2" fillId="0" borderId="0" xfId="0" applyNumberFormat="1" applyFont="1"/>
    <xf numFmtId="0" fontId="1" fillId="0" borderId="0" xfId="0" applyFont="1" applyFill="1"/>
    <xf numFmtId="2" fontId="2" fillId="0" borderId="0" xfId="0" applyNumberFormat="1" applyFont="1" applyFill="1"/>
    <xf numFmtId="2" fontId="5" fillId="0" borderId="0" xfId="0" applyNumberFormat="1" applyFont="1" applyFill="1"/>
    <xf numFmtId="0" fontId="3" fillId="0" borderId="0" xfId="0" applyFont="1" applyFill="1"/>
    <xf numFmtId="14" fontId="2" fillId="0" borderId="0" xfId="0" applyNumberFormat="1" applyFont="1"/>
    <xf numFmtId="2" fontId="6" fillId="0" borderId="0" xfId="0" applyNumberFormat="1" applyFont="1" applyFill="1"/>
    <xf numFmtId="0" fontId="3" fillId="0" borderId="0" xfId="0" applyFont="1"/>
    <xf numFmtId="0" fontId="7" fillId="0" borderId="0" xfId="0" applyFont="1" applyFill="1" applyAlignment="1">
      <alignment wrapText="1"/>
    </xf>
    <xf numFmtId="14" fontId="0" fillId="0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0" fillId="4" borderId="3" xfId="0" applyFill="1" applyBorder="1"/>
    <xf numFmtId="0" fontId="0" fillId="2" borderId="1" xfId="0" applyFill="1" applyBorder="1"/>
    <xf numFmtId="0" fontId="0" fillId="2" borderId="2" xfId="0" applyFill="1" applyBorder="1"/>
    <xf numFmtId="2" fontId="0" fillId="2" borderId="2" xfId="0" applyNumberFormat="1" applyFill="1" applyBorder="1"/>
    <xf numFmtId="2" fontId="2" fillId="2" borderId="2" xfId="0" applyNumberFormat="1" applyFont="1" applyFill="1" applyBorder="1"/>
    <xf numFmtId="2" fontId="0" fillId="2" borderId="3" xfId="0" applyNumberFormat="1" applyFill="1" applyBorder="1"/>
    <xf numFmtId="0" fontId="0" fillId="3" borderId="1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5" borderId="1" xfId="0" applyFill="1" applyBorder="1" applyAlignment="1">
      <alignment wrapText="1"/>
    </xf>
    <xf numFmtId="0" fontId="0" fillId="5" borderId="2" xfId="0" applyFill="1" applyBorder="1"/>
    <xf numFmtId="49" fontId="0" fillId="5" borderId="3" xfId="0" applyNumberFormat="1" applyFill="1" applyBorder="1"/>
    <xf numFmtId="2" fontId="0" fillId="3" borderId="2" xfId="0" applyNumberFormat="1" applyFill="1" applyBorder="1"/>
    <xf numFmtId="0" fontId="0" fillId="6" borderId="0" xfId="0" applyFill="1"/>
    <xf numFmtId="0" fontId="0" fillId="6" borderId="0" xfId="0" applyFill="1" applyAlignment="1">
      <alignment wrapText="1"/>
    </xf>
    <xf numFmtId="2" fontId="0" fillId="6" borderId="0" xfId="0" applyNumberFormat="1" applyFill="1"/>
    <xf numFmtId="2" fontId="0" fillId="6" borderId="0" xfId="0" applyNumberFormat="1" applyFill="1" applyAlignment="1">
      <alignment wrapText="1"/>
    </xf>
    <xf numFmtId="2" fontId="7" fillId="0" borderId="0" xfId="0" applyNumberFormat="1" applyFont="1" applyFill="1" applyAlignment="1">
      <alignment wrapText="1"/>
    </xf>
    <xf numFmtId="2" fontId="7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zoomScale="90" zoomScaleNormal="90" workbookViewId="0">
      <pane xSplit="1" ySplit="4" topLeftCell="B5" activePane="bottomRight" state="frozen"/>
      <selection activeCell="B4" sqref="B4"/>
      <selection pane="topRight" activeCell="B4" sqref="B4"/>
      <selection pane="bottomLeft" activeCell="B4" sqref="B4"/>
      <selection pane="bottomRight" activeCell="G10" sqref="G10"/>
    </sheetView>
  </sheetViews>
  <sheetFormatPr defaultRowHeight="15.75"/>
  <cols>
    <col min="1" max="1" width="12.5703125" customWidth="1"/>
    <col min="2" max="2" width="11.140625" style="20" customWidth="1"/>
    <col min="3" max="3" width="15.28515625" style="20" bestFit="1" customWidth="1"/>
    <col min="4" max="4" width="12.7109375" customWidth="1"/>
    <col min="5" max="5" width="11.42578125" customWidth="1"/>
    <col min="6" max="6" width="9.85546875" customWidth="1"/>
    <col min="7" max="7" width="11.42578125" style="5" customWidth="1"/>
    <col min="8" max="8" width="13.140625" customWidth="1"/>
    <col min="9" max="9" width="12.28515625" customWidth="1"/>
    <col min="10" max="10" width="11.140625" customWidth="1"/>
    <col min="11" max="11" width="9.85546875" customWidth="1"/>
    <col min="12" max="12" width="11.42578125" customWidth="1"/>
    <col min="13" max="13" width="9.5703125" customWidth="1"/>
    <col min="14" max="14" width="7.7109375" customWidth="1"/>
    <col min="15" max="15" width="12.28515625" customWidth="1"/>
    <col min="16" max="16" width="10.85546875" customWidth="1"/>
    <col min="17" max="17" width="11" customWidth="1"/>
    <col min="18" max="18" width="10.85546875" customWidth="1"/>
    <col min="19" max="19" width="9.85546875" customWidth="1"/>
    <col min="20" max="20" width="8.85546875" customWidth="1"/>
    <col min="21" max="21" width="9.140625" customWidth="1"/>
    <col min="22" max="22" width="8.7109375" customWidth="1"/>
    <col min="23" max="23" width="9.28515625" customWidth="1"/>
    <col min="24" max="24" width="7.5703125" customWidth="1"/>
    <col min="25" max="26" width="9.85546875" customWidth="1"/>
    <col min="27" max="27" width="9.28515625" style="5" customWidth="1"/>
    <col min="28" max="29" width="8.140625" style="5" customWidth="1"/>
  </cols>
  <sheetData>
    <row r="1" spans="1:29" ht="30.75" thickBot="1">
      <c r="F1" s="38" t="s">
        <v>53</v>
      </c>
      <c r="G1" s="39" t="s">
        <v>1</v>
      </c>
      <c r="H1" s="40" t="s">
        <v>44</v>
      </c>
    </row>
    <row r="2" spans="1:29" ht="16.5" thickBot="1">
      <c r="A2" s="2"/>
      <c r="B2" s="1"/>
      <c r="C2" s="1"/>
      <c r="D2" s="35" t="s">
        <v>0</v>
      </c>
      <c r="E2" s="36">
        <v>45265</v>
      </c>
      <c r="F2" s="25"/>
      <c r="G2" s="41"/>
      <c r="H2" s="25"/>
      <c r="I2" s="25"/>
      <c r="J2" s="25"/>
      <c r="K2" s="25"/>
      <c r="L2" s="25"/>
      <c r="M2" s="37"/>
      <c r="N2" s="26" t="s">
        <v>2</v>
      </c>
      <c r="O2" s="27"/>
      <c r="P2" s="28" t="s">
        <v>45</v>
      </c>
      <c r="Q2" s="27"/>
      <c r="R2" s="27"/>
      <c r="S2" s="27"/>
      <c r="T2" s="27"/>
      <c r="U2" s="27"/>
      <c r="V2" s="27"/>
      <c r="W2" s="27">
        <v>13</v>
      </c>
      <c r="X2" s="29">
        <v>13</v>
      </c>
      <c r="Y2" s="30" t="s">
        <v>3</v>
      </c>
      <c r="Z2" s="31"/>
      <c r="AA2" s="32"/>
      <c r="AB2" s="33" t="s">
        <v>46</v>
      </c>
      <c r="AC2" s="34"/>
    </row>
    <row r="3" spans="1:29" ht="75">
      <c r="A3" t="s">
        <v>68</v>
      </c>
      <c r="B3" s="21" t="s">
        <v>39</v>
      </c>
      <c r="C3" s="46" t="s">
        <v>69</v>
      </c>
      <c r="D3" s="11" t="s">
        <v>38</v>
      </c>
      <c r="E3" s="22" t="s">
        <v>40</v>
      </c>
      <c r="F3" s="11" t="s">
        <v>41</v>
      </c>
      <c r="G3" s="23" t="s">
        <v>42</v>
      </c>
      <c r="H3" s="11" t="s">
        <v>43</v>
      </c>
      <c r="I3" s="11" t="s">
        <v>47</v>
      </c>
      <c r="J3" s="11" t="s">
        <v>49</v>
      </c>
      <c r="K3" s="11" t="s">
        <v>48</v>
      </c>
      <c r="L3" s="11" t="s">
        <v>50</v>
      </c>
      <c r="M3" s="11" t="s">
        <v>51</v>
      </c>
      <c r="N3" s="11" t="s">
        <v>52</v>
      </c>
      <c r="O3" s="11" t="s">
        <v>54</v>
      </c>
      <c r="P3" s="11" t="s">
        <v>55</v>
      </c>
      <c r="Q3" s="11" t="s">
        <v>56</v>
      </c>
      <c r="R3" s="11" t="s">
        <v>57</v>
      </c>
      <c r="S3" s="11" t="s">
        <v>58</v>
      </c>
      <c r="T3" s="11" t="s">
        <v>59</v>
      </c>
      <c r="U3" s="11" t="s">
        <v>60</v>
      </c>
      <c r="V3" s="11" t="s">
        <v>61</v>
      </c>
      <c r="W3" s="11" t="s">
        <v>62</v>
      </c>
      <c r="X3" s="11" t="s">
        <v>63</v>
      </c>
      <c r="Y3" s="11" t="s">
        <v>64</v>
      </c>
      <c r="Z3" s="11" t="s">
        <v>67</v>
      </c>
      <c r="AA3" s="24" t="s">
        <v>66</v>
      </c>
      <c r="AB3" s="24" t="s">
        <v>65</v>
      </c>
      <c r="AC3" s="21" t="s">
        <v>39</v>
      </c>
    </row>
    <row r="4" spans="1:29" ht="74.25" customHeight="1">
      <c r="A4" s="42" t="s">
        <v>4</v>
      </c>
      <c r="B4" s="3" t="s">
        <v>30</v>
      </c>
      <c r="C4" s="3" t="s">
        <v>69</v>
      </c>
      <c r="D4" s="42" t="s">
        <v>5</v>
      </c>
      <c r="E4" s="43" t="s">
        <v>6</v>
      </c>
      <c r="F4" s="43" t="s">
        <v>7</v>
      </c>
      <c r="G4" s="44" t="s">
        <v>8</v>
      </c>
      <c r="H4" s="43" t="s">
        <v>9</v>
      </c>
      <c r="I4" s="43" t="s">
        <v>10</v>
      </c>
      <c r="J4" s="43" t="s">
        <v>11</v>
      </c>
      <c r="K4" s="43" t="s">
        <v>12</v>
      </c>
      <c r="L4" s="43" t="s">
        <v>13</v>
      </c>
      <c r="M4" s="43" t="s">
        <v>14</v>
      </c>
      <c r="N4" s="43" t="s">
        <v>15</v>
      </c>
      <c r="O4" s="43" t="s">
        <v>16</v>
      </c>
      <c r="P4" s="43" t="s">
        <v>17</v>
      </c>
      <c r="Q4" s="43" t="s">
        <v>18</v>
      </c>
      <c r="R4" s="43" t="s">
        <v>19</v>
      </c>
      <c r="S4" s="43" t="s">
        <v>20</v>
      </c>
      <c r="T4" s="43" t="s">
        <v>21</v>
      </c>
      <c r="U4" s="43" t="s">
        <v>22</v>
      </c>
      <c r="V4" s="43" t="s">
        <v>23</v>
      </c>
      <c r="W4" s="43" t="s">
        <v>24</v>
      </c>
      <c r="X4" s="43" t="s">
        <v>25</v>
      </c>
      <c r="Y4" s="43" t="s">
        <v>26</v>
      </c>
      <c r="Z4" s="43" t="s">
        <v>27</v>
      </c>
      <c r="AA4" s="45" t="s">
        <v>28</v>
      </c>
      <c r="AB4" s="45" t="s">
        <v>29</v>
      </c>
      <c r="AC4" s="45" t="s">
        <v>30</v>
      </c>
    </row>
    <row r="5" spans="1:29" ht="15.75" customHeight="1">
      <c r="A5" s="7">
        <v>0.13569999999999999</v>
      </c>
      <c r="B5" s="8">
        <f t="shared" ref="B5:B11" si="0">AC5</f>
        <v>-1.423295277886945</v>
      </c>
      <c r="C5" s="8"/>
      <c r="D5" s="4" t="s">
        <v>31</v>
      </c>
      <c r="E5" s="9">
        <f t="shared" ref="E5:E11" si="1">$E$2</f>
        <v>45265</v>
      </c>
      <c r="F5" s="4">
        <v>1000</v>
      </c>
      <c r="G5" s="10">
        <v>99.92</v>
      </c>
      <c r="H5" s="11">
        <v>26.9</v>
      </c>
      <c r="I5">
        <f t="shared" ref="I5:I11" si="2">F5*G5/100+H5</f>
        <v>1026.1000000000001</v>
      </c>
      <c r="J5" s="12">
        <v>45284</v>
      </c>
      <c r="K5">
        <v>29.83</v>
      </c>
      <c r="L5">
        <f t="shared" ref="L5:L11" si="3">IF(F5&gt;I5,F5-I5,0)</f>
        <v>0</v>
      </c>
      <c r="M5">
        <f t="shared" ref="M5:M11" si="4">J5-E5</f>
        <v>19</v>
      </c>
      <c r="N5">
        <v>10</v>
      </c>
      <c r="O5">
        <f t="shared" ref="O5:O11" si="5">N5*I5</f>
        <v>10261.000000000002</v>
      </c>
      <c r="P5">
        <f t="shared" ref="P5:P11" si="6">N5*F5</f>
        <v>10000</v>
      </c>
      <c r="Q5">
        <f t="shared" ref="Q5:Q11" si="7">N5*K5</f>
        <v>298.29999999999995</v>
      </c>
      <c r="R5">
        <f t="shared" ref="R5:R11" si="8">L5*N5</f>
        <v>0</v>
      </c>
      <c r="S5">
        <v>0.01</v>
      </c>
      <c r="T5">
        <v>0.05</v>
      </c>
      <c r="U5">
        <f t="shared" ref="U5:U11" si="9">O5*S5/100</f>
        <v>1.0261000000000002</v>
      </c>
      <c r="V5">
        <f t="shared" ref="V5:V11" si="10">O5*T5/100</f>
        <v>5.1305000000000005</v>
      </c>
      <c r="W5">
        <f t="shared" ref="W5:W11" si="11">Q5*$W$2/100</f>
        <v>38.778999999999996</v>
      </c>
      <c r="X5">
        <f t="shared" ref="X5:X11" si="12">R5*$X$2/100</f>
        <v>0</v>
      </c>
      <c r="Y5">
        <f t="shared" ref="Y5:Y11" si="13">P5+Q5</f>
        <v>10298.299999999999</v>
      </c>
      <c r="Z5">
        <f t="shared" ref="Z5:Z11" si="14">O5+U5+V5+W5+X5</f>
        <v>10305.935600000001</v>
      </c>
      <c r="AA5" s="5">
        <f t="shared" ref="AA5:AA11" si="15">Y5-Z5</f>
        <v>-7.6356000000014319</v>
      </c>
      <c r="AB5" s="5">
        <f t="shared" ref="AB5:AB11" si="16">AA5/Z5*100</f>
        <v>-7.4089343232471114E-2</v>
      </c>
      <c r="AC5" s="13">
        <f t="shared" ref="AC5:AC11" si="17">AB5/M5*365</f>
        <v>-1.423295277886945</v>
      </c>
    </row>
    <row r="6" spans="1:29">
      <c r="A6" s="14">
        <v>14.22</v>
      </c>
      <c r="B6" s="8">
        <f t="shared" si="0"/>
        <v>9.9477626846985405</v>
      </c>
      <c r="C6" s="8"/>
      <c r="D6" s="4" t="s">
        <v>32</v>
      </c>
      <c r="E6" s="9">
        <f t="shared" si="1"/>
        <v>45265</v>
      </c>
      <c r="F6" s="4">
        <v>1000</v>
      </c>
      <c r="G6" s="10">
        <v>99.01</v>
      </c>
      <c r="H6" s="11">
        <v>23.3</v>
      </c>
      <c r="I6">
        <f t="shared" si="2"/>
        <v>1013.4</v>
      </c>
      <c r="J6" s="12">
        <v>45313</v>
      </c>
      <c r="K6">
        <v>31.41</v>
      </c>
      <c r="L6">
        <f t="shared" si="3"/>
        <v>0</v>
      </c>
      <c r="M6">
        <f t="shared" si="4"/>
        <v>48</v>
      </c>
      <c r="N6">
        <v>10</v>
      </c>
      <c r="O6">
        <f t="shared" si="5"/>
        <v>10134</v>
      </c>
      <c r="P6">
        <f t="shared" si="6"/>
        <v>10000</v>
      </c>
      <c r="Q6">
        <f t="shared" si="7"/>
        <v>314.10000000000002</v>
      </c>
      <c r="R6">
        <f t="shared" si="8"/>
        <v>0</v>
      </c>
      <c r="S6">
        <v>0.01</v>
      </c>
      <c r="T6">
        <v>0.05</v>
      </c>
      <c r="U6">
        <f t="shared" si="9"/>
        <v>1.0134000000000001</v>
      </c>
      <c r="V6">
        <f t="shared" si="10"/>
        <v>5.0670000000000002</v>
      </c>
      <c r="W6">
        <f t="shared" si="11"/>
        <v>40.832999999999998</v>
      </c>
      <c r="X6">
        <f t="shared" si="12"/>
        <v>0</v>
      </c>
      <c r="Y6">
        <f t="shared" si="13"/>
        <v>10314.1</v>
      </c>
      <c r="Z6">
        <f t="shared" si="14"/>
        <v>10180.913399999999</v>
      </c>
      <c r="AA6" s="5">
        <f t="shared" si="15"/>
        <v>133.18660000000091</v>
      </c>
      <c r="AB6" s="5">
        <f t="shared" si="16"/>
        <v>1.3081989283987123</v>
      </c>
      <c r="AC6" s="13">
        <f t="shared" si="17"/>
        <v>9.9477626846985405</v>
      </c>
    </row>
    <row r="7" spans="1:29">
      <c r="A7" s="7">
        <v>0.13039999999999999</v>
      </c>
      <c r="B7" s="8">
        <f t="shared" si="0"/>
        <v>9.6130757057530065</v>
      </c>
      <c r="C7" s="8"/>
      <c r="D7" s="4" t="s">
        <v>33</v>
      </c>
      <c r="E7" s="9">
        <f t="shared" si="1"/>
        <v>45265</v>
      </c>
      <c r="F7" s="4">
        <v>1000</v>
      </c>
      <c r="G7" s="10">
        <v>99.5</v>
      </c>
      <c r="H7" s="11">
        <v>10.25</v>
      </c>
      <c r="I7">
        <f t="shared" si="2"/>
        <v>1005.25</v>
      </c>
      <c r="J7" s="12">
        <v>45314</v>
      </c>
      <c r="K7">
        <v>21.69</v>
      </c>
      <c r="L7">
        <f t="shared" si="3"/>
        <v>0</v>
      </c>
      <c r="M7">
        <f t="shared" si="4"/>
        <v>49</v>
      </c>
      <c r="N7">
        <v>10</v>
      </c>
      <c r="O7">
        <f t="shared" si="5"/>
        <v>10052.5</v>
      </c>
      <c r="P7">
        <f t="shared" si="6"/>
        <v>10000</v>
      </c>
      <c r="Q7">
        <f t="shared" si="7"/>
        <v>216.9</v>
      </c>
      <c r="R7">
        <f t="shared" si="8"/>
        <v>0</v>
      </c>
      <c r="S7">
        <v>0.01</v>
      </c>
      <c r="T7">
        <v>0.05</v>
      </c>
      <c r="U7">
        <f t="shared" si="9"/>
        <v>1.00525</v>
      </c>
      <c r="V7">
        <f t="shared" si="10"/>
        <v>5.0262500000000001</v>
      </c>
      <c r="W7">
        <f t="shared" si="11"/>
        <v>28.197000000000003</v>
      </c>
      <c r="X7">
        <f t="shared" si="12"/>
        <v>0</v>
      </c>
      <c r="Y7">
        <f t="shared" si="13"/>
        <v>10216.9</v>
      </c>
      <c r="Z7">
        <f t="shared" si="14"/>
        <v>10086.728500000001</v>
      </c>
      <c r="AA7" s="5">
        <f t="shared" si="15"/>
        <v>130.17149999999856</v>
      </c>
      <c r="AB7" s="5">
        <f t="shared" si="16"/>
        <v>1.2905224920051983</v>
      </c>
      <c r="AC7" s="13">
        <f t="shared" si="17"/>
        <v>9.6130757057530065</v>
      </c>
    </row>
    <row r="8" spans="1:29">
      <c r="A8" s="7">
        <v>0.126</v>
      </c>
      <c r="B8" s="8">
        <f t="shared" si="0"/>
        <v>6.5896532359709079</v>
      </c>
      <c r="C8" s="8"/>
      <c r="D8" s="4" t="s">
        <v>34</v>
      </c>
      <c r="E8" s="9">
        <f t="shared" si="1"/>
        <v>45265</v>
      </c>
      <c r="F8" s="4">
        <v>1000</v>
      </c>
      <c r="G8" s="10">
        <v>99.62</v>
      </c>
      <c r="H8" s="11">
        <v>31.22</v>
      </c>
      <c r="I8">
        <f t="shared" si="2"/>
        <v>1027.42</v>
      </c>
      <c r="J8" s="12">
        <v>45317</v>
      </c>
      <c r="K8">
        <v>43.38</v>
      </c>
      <c r="L8">
        <f t="shared" si="3"/>
        <v>0</v>
      </c>
      <c r="M8">
        <f t="shared" si="4"/>
        <v>52</v>
      </c>
      <c r="N8">
        <v>10</v>
      </c>
      <c r="O8">
        <f t="shared" si="5"/>
        <v>10274.200000000001</v>
      </c>
      <c r="P8">
        <f t="shared" si="6"/>
        <v>10000</v>
      </c>
      <c r="Q8">
        <f t="shared" si="7"/>
        <v>433.8</v>
      </c>
      <c r="R8">
        <f t="shared" si="8"/>
        <v>0</v>
      </c>
      <c r="S8">
        <v>0.01</v>
      </c>
      <c r="T8">
        <v>0.05</v>
      </c>
      <c r="U8">
        <f t="shared" si="9"/>
        <v>1.02742</v>
      </c>
      <c r="V8">
        <f t="shared" si="10"/>
        <v>5.1371000000000002</v>
      </c>
      <c r="W8">
        <f t="shared" si="11"/>
        <v>56.394000000000005</v>
      </c>
      <c r="X8">
        <f t="shared" si="12"/>
        <v>0</v>
      </c>
      <c r="Y8">
        <f t="shared" si="13"/>
        <v>10433.799999999999</v>
      </c>
      <c r="Z8">
        <f t="shared" si="14"/>
        <v>10336.758520000001</v>
      </c>
      <c r="AA8" s="5">
        <f t="shared" si="15"/>
        <v>97.041479999998046</v>
      </c>
      <c r="AB8" s="5">
        <f t="shared" si="16"/>
        <v>0.93879991306982791</v>
      </c>
      <c r="AC8" s="13">
        <f t="shared" si="17"/>
        <v>6.5896532359709079</v>
      </c>
    </row>
    <row r="9" spans="1:29">
      <c r="A9" s="7">
        <v>0.1182</v>
      </c>
      <c r="B9" s="8">
        <f t="shared" si="0"/>
        <v>7.2674890348893673</v>
      </c>
      <c r="C9" s="8"/>
      <c r="D9" s="4" t="s">
        <v>35</v>
      </c>
      <c r="E9" s="9">
        <f t="shared" si="1"/>
        <v>45265</v>
      </c>
      <c r="F9" s="4">
        <v>1000</v>
      </c>
      <c r="G9" s="10">
        <v>99.64</v>
      </c>
      <c r="H9" s="11">
        <v>31.22</v>
      </c>
      <c r="I9">
        <f t="shared" si="2"/>
        <v>1027.6199999999999</v>
      </c>
      <c r="J9" s="12">
        <v>45328</v>
      </c>
      <c r="K9">
        <v>47.37</v>
      </c>
      <c r="L9">
        <f t="shared" si="3"/>
        <v>0</v>
      </c>
      <c r="M9">
        <f t="shared" si="4"/>
        <v>63</v>
      </c>
      <c r="N9">
        <v>10</v>
      </c>
      <c r="O9">
        <f t="shared" si="5"/>
        <v>10276.199999999999</v>
      </c>
      <c r="P9">
        <f t="shared" si="6"/>
        <v>10000</v>
      </c>
      <c r="Q9">
        <f t="shared" si="7"/>
        <v>473.7</v>
      </c>
      <c r="R9">
        <f t="shared" si="8"/>
        <v>0</v>
      </c>
      <c r="S9">
        <v>0.01</v>
      </c>
      <c r="T9">
        <v>0.05</v>
      </c>
      <c r="U9">
        <f t="shared" si="9"/>
        <v>1.0276199999999998</v>
      </c>
      <c r="V9">
        <f t="shared" si="10"/>
        <v>5.1380999999999997</v>
      </c>
      <c r="W9">
        <f t="shared" si="11"/>
        <v>61.580999999999996</v>
      </c>
      <c r="X9">
        <f t="shared" si="12"/>
        <v>0</v>
      </c>
      <c r="Y9">
        <f t="shared" si="13"/>
        <v>10473.700000000001</v>
      </c>
      <c r="Z9">
        <f t="shared" si="14"/>
        <v>10343.94672</v>
      </c>
      <c r="AA9" s="5">
        <f t="shared" si="15"/>
        <v>129.75328000000081</v>
      </c>
      <c r="AB9" s="5">
        <f t="shared" si="16"/>
        <v>1.2543885183507675</v>
      </c>
      <c r="AC9" s="13">
        <f t="shared" si="17"/>
        <v>7.2674890348893673</v>
      </c>
    </row>
    <row r="10" spans="1:29">
      <c r="A10" s="7">
        <v>0.1452</v>
      </c>
      <c r="B10" s="8">
        <f t="shared" si="0"/>
        <v>11.668679873640098</v>
      </c>
      <c r="C10" s="47" t="s">
        <v>70</v>
      </c>
      <c r="D10" s="4" t="s">
        <v>36</v>
      </c>
      <c r="E10" s="9">
        <f t="shared" si="1"/>
        <v>45265</v>
      </c>
      <c r="F10" s="4">
        <v>1000</v>
      </c>
      <c r="G10" s="10">
        <v>98.32</v>
      </c>
      <c r="H10" s="11">
        <v>17.84</v>
      </c>
      <c r="I10">
        <f t="shared" si="2"/>
        <v>1001.0400000000001</v>
      </c>
      <c r="J10" s="12">
        <v>45344</v>
      </c>
      <c r="K10">
        <v>31.08</v>
      </c>
      <c r="L10">
        <f t="shared" si="3"/>
        <v>0</v>
      </c>
      <c r="M10">
        <f t="shared" si="4"/>
        <v>79</v>
      </c>
      <c r="N10">
        <v>10</v>
      </c>
      <c r="O10">
        <f t="shared" si="5"/>
        <v>10010.400000000001</v>
      </c>
      <c r="P10">
        <f t="shared" si="6"/>
        <v>10000</v>
      </c>
      <c r="Q10">
        <f t="shared" si="7"/>
        <v>310.79999999999995</v>
      </c>
      <c r="R10">
        <f t="shared" si="8"/>
        <v>0</v>
      </c>
      <c r="S10">
        <v>0.01</v>
      </c>
      <c r="T10">
        <v>0.05</v>
      </c>
      <c r="U10">
        <f t="shared" si="9"/>
        <v>1.0010400000000002</v>
      </c>
      <c r="V10">
        <f t="shared" si="10"/>
        <v>5.0052000000000012</v>
      </c>
      <c r="W10">
        <f t="shared" si="11"/>
        <v>40.403999999999996</v>
      </c>
      <c r="X10">
        <f t="shared" si="12"/>
        <v>0</v>
      </c>
      <c r="Y10">
        <f t="shared" si="13"/>
        <v>10310.799999999999</v>
      </c>
      <c r="Z10">
        <f t="shared" si="14"/>
        <v>10056.810240000001</v>
      </c>
      <c r="AA10" s="5">
        <f t="shared" si="15"/>
        <v>253.98975999999857</v>
      </c>
      <c r="AB10" s="5">
        <f t="shared" si="16"/>
        <v>2.5255498904590898</v>
      </c>
      <c r="AC10" s="13">
        <f t="shared" si="17"/>
        <v>11.668679873640098</v>
      </c>
    </row>
    <row r="11" spans="1:29">
      <c r="A11" s="7">
        <v>0.14549999999999999</v>
      </c>
      <c r="B11" s="8">
        <f t="shared" si="0"/>
        <v>11.639915663473726</v>
      </c>
      <c r="C11" s="8"/>
      <c r="D11" s="4" t="s">
        <v>37</v>
      </c>
      <c r="E11" s="9">
        <f t="shared" si="1"/>
        <v>45265</v>
      </c>
      <c r="F11" s="4">
        <v>1000</v>
      </c>
      <c r="G11" s="10">
        <v>98.34</v>
      </c>
      <c r="H11" s="11">
        <v>17.45</v>
      </c>
      <c r="I11" s="4">
        <f t="shared" si="2"/>
        <v>1000.85</v>
      </c>
      <c r="J11" s="12">
        <v>45350</v>
      </c>
      <c r="K11" s="4">
        <v>32.409999999999997</v>
      </c>
      <c r="L11" s="4">
        <f t="shared" si="3"/>
        <v>0</v>
      </c>
      <c r="M11" s="4">
        <f t="shared" si="4"/>
        <v>85</v>
      </c>
      <c r="N11" s="4">
        <v>10</v>
      </c>
      <c r="O11" s="4">
        <f t="shared" si="5"/>
        <v>10008.5</v>
      </c>
      <c r="P11" s="4">
        <f t="shared" si="6"/>
        <v>10000</v>
      </c>
      <c r="Q11" s="4">
        <f t="shared" si="7"/>
        <v>324.09999999999997</v>
      </c>
      <c r="R11" s="4">
        <f t="shared" si="8"/>
        <v>0</v>
      </c>
      <c r="S11" s="4">
        <v>0.01</v>
      </c>
      <c r="T11" s="4">
        <v>0</v>
      </c>
      <c r="U11" s="4">
        <f t="shared" si="9"/>
        <v>1.00085</v>
      </c>
      <c r="V11" s="4">
        <f t="shared" si="10"/>
        <v>0</v>
      </c>
      <c r="W11" s="4">
        <f t="shared" si="11"/>
        <v>42.132999999999996</v>
      </c>
      <c r="X11" s="4">
        <f t="shared" si="12"/>
        <v>0</v>
      </c>
      <c r="Y11" s="4">
        <f t="shared" si="13"/>
        <v>10324.1</v>
      </c>
      <c r="Z11" s="4">
        <f t="shared" si="14"/>
        <v>10051.63385</v>
      </c>
      <c r="AA11" s="10">
        <f t="shared" si="15"/>
        <v>272.4661500000002</v>
      </c>
      <c r="AB11" s="10">
        <f t="shared" si="16"/>
        <v>2.7106652914938816</v>
      </c>
      <c r="AC11" s="15">
        <f t="shared" si="17"/>
        <v>11.639915663473726</v>
      </c>
    </row>
    <row r="12" spans="1:29">
      <c r="A12" s="4"/>
      <c r="B12" s="8"/>
      <c r="C12" s="8"/>
      <c r="D12" s="4"/>
      <c r="E12" s="9"/>
      <c r="F12" s="4"/>
      <c r="G12" s="10"/>
      <c r="H12" s="11"/>
      <c r="J12" s="12"/>
      <c r="AC12" s="13"/>
    </row>
    <row r="13" spans="1:29">
      <c r="A13" s="6"/>
      <c r="B13" s="8"/>
      <c r="C13" s="8"/>
      <c r="D13" s="4"/>
      <c r="E13" s="9"/>
      <c r="F13" s="4"/>
      <c r="G13" s="10"/>
      <c r="H13" s="11"/>
      <c r="J13" s="12"/>
      <c r="AC13" s="13"/>
    </row>
    <row r="14" spans="1:29">
      <c r="A14" s="4"/>
      <c r="B14" s="16"/>
      <c r="C14" s="16"/>
      <c r="D14" s="6"/>
      <c r="E14" s="9"/>
      <c r="F14" s="4"/>
      <c r="G14" s="10"/>
      <c r="H14" s="11"/>
      <c r="J14" s="12"/>
      <c r="AC14" s="13"/>
    </row>
    <row r="15" spans="1:29">
      <c r="A15" s="6"/>
      <c r="B15" s="17"/>
      <c r="C15" s="17"/>
      <c r="D15" s="4"/>
      <c r="E15" s="4"/>
      <c r="F15" s="4"/>
      <c r="G15" s="10"/>
      <c r="H15" s="4"/>
    </row>
    <row r="16" spans="1:29">
      <c r="A16" s="4"/>
      <c r="B16" s="16"/>
      <c r="C16" s="16"/>
      <c r="D16" s="4"/>
      <c r="E16" s="9"/>
      <c r="F16" s="4"/>
      <c r="G16" s="10"/>
      <c r="H16" s="11"/>
      <c r="J16" s="12"/>
      <c r="AC16" s="13"/>
    </row>
    <row r="17" spans="1:29">
      <c r="A17" s="6"/>
      <c r="B17" s="17"/>
      <c r="C17" s="17"/>
      <c r="D17" s="4"/>
      <c r="E17" s="4"/>
      <c r="F17" s="4"/>
      <c r="G17" s="10"/>
      <c r="H17" s="4"/>
    </row>
    <row r="18" spans="1:29">
      <c r="A18" s="6"/>
      <c r="B18" s="17"/>
      <c r="C18" s="17"/>
      <c r="D18" s="4"/>
      <c r="E18" s="4"/>
      <c r="F18" s="4"/>
      <c r="G18" s="10"/>
      <c r="H18" s="4"/>
    </row>
    <row r="19" spans="1:29">
      <c r="A19" s="4"/>
      <c r="B19" s="16"/>
      <c r="C19" s="16"/>
      <c r="D19" s="6"/>
      <c r="E19" s="9"/>
      <c r="F19" s="4"/>
      <c r="G19" s="10"/>
      <c r="H19" s="4"/>
      <c r="J19" s="18"/>
      <c r="AC19" s="13"/>
    </row>
    <row r="20" spans="1:29">
      <c r="A20" s="4"/>
      <c r="B20" s="16"/>
      <c r="C20" s="16"/>
      <c r="D20" s="6"/>
      <c r="E20" s="9"/>
      <c r="F20" s="4"/>
      <c r="G20" s="10"/>
      <c r="H20" s="4"/>
      <c r="J20" s="18"/>
      <c r="AC20" s="13"/>
    </row>
    <row r="21" spans="1:29">
      <c r="A21" s="6"/>
      <c r="B21" s="17"/>
      <c r="C21" s="17"/>
      <c r="D21" s="4"/>
      <c r="E21" s="4"/>
      <c r="F21" s="4"/>
      <c r="G21" s="10"/>
      <c r="H21" s="4"/>
    </row>
    <row r="22" spans="1:29">
      <c r="A22" s="4"/>
      <c r="B22" s="8"/>
      <c r="C22" s="8"/>
      <c r="D22" s="4"/>
      <c r="E22" s="4"/>
      <c r="F22" s="4"/>
      <c r="G22" s="10"/>
      <c r="H22" s="4"/>
    </row>
    <row r="23" spans="1:29">
      <c r="A23" s="4"/>
      <c r="B23" s="19"/>
      <c r="C23" s="19"/>
      <c r="D23" s="6"/>
      <c r="E23" s="9"/>
      <c r="F23" s="4"/>
      <c r="G23" s="10"/>
      <c r="H23" s="4"/>
      <c r="J23" s="18"/>
      <c r="AC23" s="13"/>
    </row>
    <row r="24" spans="1:29">
      <c r="A24" s="4"/>
      <c r="B24" s="8"/>
      <c r="C24" s="8"/>
      <c r="D24" s="4"/>
      <c r="E24" s="9"/>
      <c r="F24" s="4"/>
      <c r="G24" s="10"/>
      <c r="H24" s="4"/>
      <c r="J24" s="12"/>
      <c r="AC24" s="13"/>
    </row>
    <row r="25" spans="1:29">
      <c r="A25" s="6"/>
      <c r="B25" s="17"/>
      <c r="C25" s="17"/>
      <c r="D25" s="4"/>
      <c r="E25" s="4"/>
      <c r="F25" s="4"/>
      <c r="G25" s="10"/>
      <c r="H25" s="4"/>
    </row>
    <row r="26" spans="1:29">
      <c r="A26" s="4"/>
      <c r="B26" s="17"/>
      <c r="C26" s="17"/>
      <c r="D26" s="4"/>
      <c r="E26" s="4"/>
      <c r="F26" s="4"/>
      <c r="G26" s="10"/>
      <c r="H26" s="4"/>
    </row>
    <row r="27" spans="1:29">
      <c r="A27" s="4"/>
      <c r="B27" s="16"/>
      <c r="C27" s="16"/>
      <c r="D27" s="6"/>
      <c r="E27" s="9"/>
      <c r="F27" s="4"/>
      <c r="G27" s="10"/>
      <c r="H27" s="4"/>
      <c r="J27" s="12"/>
      <c r="AC27" s="13"/>
    </row>
    <row r="28" spans="1:29">
      <c r="A28" s="4"/>
      <c r="B28" s="16"/>
      <c r="C28" s="16"/>
      <c r="D28" s="6"/>
      <c r="E28" s="9"/>
      <c r="F28" s="4"/>
      <c r="G28" s="10"/>
      <c r="H28" s="4"/>
      <c r="J28" s="12"/>
      <c r="AC28" s="13"/>
    </row>
    <row r="29" spans="1:29">
      <c r="A29" s="4"/>
      <c r="B29" s="16"/>
      <c r="C29" s="16"/>
      <c r="D29" s="6"/>
      <c r="E29" s="9"/>
      <c r="F29" s="4"/>
      <c r="G29" s="10"/>
      <c r="H29" s="4"/>
      <c r="J29" s="12"/>
      <c r="AC29" s="13"/>
    </row>
    <row r="30" spans="1:29">
      <c r="A30" s="4"/>
      <c r="B30" s="8"/>
      <c r="C30" s="8"/>
      <c r="D30" s="6"/>
      <c r="E30" s="9"/>
      <c r="F30" s="4"/>
      <c r="G30" s="10"/>
      <c r="H30" s="4"/>
      <c r="J30" s="12"/>
      <c r="AC30" s="13"/>
    </row>
    <row r="31" spans="1:29">
      <c r="A31" s="4"/>
      <c r="B31" s="17"/>
      <c r="C31" s="17"/>
      <c r="D31" s="4"/>
      <c r="E31" s="4"/>
      <c r="F31" s="4"/>
      <c r="G31" s="10"/>
      <c r="H31" s="4"/>
    </row>
    <row r="32" spans="1:29">
      <c r="A32" s="4"/>
      <c r="B32" s="17"/>
      <c r="C32" s="17"/>
      <c r="D32" s="4"/>
      <c r="E32" s="4"/>
      <c r="F32" s="4"/>
      <c r="G32" s="10"/>
      <c r="H32" s="4"/>
    </row>
    <row r="33" spans="1:8">
      <c r="A33" s="4"/>
      <c r="B33" s="17"/>
      <c r="C33" s="17"/>
      <c r="D33" s="4"/>
      <c r="E33" s="4"/>
      <c r="F33" s="4"/>
      <c r="G33" s="10"/>
      <c r="H33" s="4"/>
    </row>
    <row r="34" spans="1:8">
      <c r="A34" s="4"/>
      <c r="B34" s="17"/>
      <c r="C34" s="17"/>
      <c r="D34" s="4"/>
      <c r="E34" s="4"/>
      <c r="F34" s="4"/>
      <c r="G34" s="10"/>
      <c r="H34" s="4"/>
    </row>
    <row r="35" spans="1:8">
      <c r="A35" s="4"/>
      <c r="B35" s="17"/>
      <c r="C35" s="17"/>
      <c r="D35" s="4"/>
      <c r="E35" s="4"/>
      <c r="F35" s="4"/>
      <c r="G35" s="10"/>
      <c r="H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Calculator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</dc:creator>
  <cp:lastModifiedBy>1</cp:lastModifiedBy>
  <dcterms:created xsi:type="dcterms:W3CDTF">2023-12-04T16:17:12Z</dcterms:created>
  <dcterms:modified xsi:type="dcterms:W3CDTF">2023-12-05T08:30:01Z</dcterms:modified>
</cp:coreProperties>
</file>