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Ivan\Documents\Master\Interferometria\Trabajo asun\"/>
    </mc:Choice>
  </mc:AlternateContent>
  <xr:revisionPtr revIDLastSave="0" documentId="13_ncr:1_{4C5DE2AD-7339-437F-8889-C180AD1C3E38}" xr6:coauthVersionLast="47" xr6:coauthVersionMax="47" xr10:uidLastSave="{00000000-0000-0000-0000-000000000000}"/>
  <bookViews>
    <workbookView xWindow="-120" yWindow="-120" windowWidth="29040" windowHeight="15840" xr2:uid="{2F0B4E1E-8C60-49BD-A4F9-E5F4CC4401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1" i="1" l="1"/>
  <c r="T20" i="1"/>
  <c r="O22" i="1"/>
  <c r="O21" i="1"/>
  <c r="O20" i="1"/>
  <c r="AF21" i="1"/>
  <c r="AA22" i="1"/>
  <c r="Z21" i="1"/>
  <c r="AA21" i="1" s="1"/>
  <c r="Z20" i="1"/>
  <c r="AA20" i="1"/>
  <c r="V14" i="1"/>
  <c r="V15" i="1"/>
  <c r="T14" i="1"/>
  <c r="T15" i="1"/>
  <c r="V13" i="1"/>
  <c r="T13" i="1"/>
  <c r="Q13" i="1"/>
  <c r="O13" i="1"/>
  <c r="Q2" i="1"/>
  <c r="O2" i="1"/>
  <c r="O3" i="1" s="1"/>
  <c r="O4" i="1" s="1"/>
  <c r="O5" i="1" s="1"/>
  <c r="O6" i="1" s="1"/>
  <c r="O7" i="1" s="1"/>
  <c r="O8" i="1" s="1"/>
  <c r="K20" i="1"/>
  <c r="K19" i="1"/>
  <c r="K17" i="1"/>
  <c r="K16" i="1"/>
  <c r="K15" i="1"/>
  <c r="Q3" i="1"/>
  <c r="Q4" i="1" s="1"/>
  <c r="K10" i="1"/>
  <c r="K11" i="1" s="1"/>
  <c r="L11" i="1" s="1"/>
  <c r="H8" i="1"/>
  <c r="H7" i="1"/>
  <c r="G8" i="1"/>
  <c r="G7" i="1"/>
  <c r="D7" i="1"/>
  <c r="D8" i="1"/>
  <c r="D9" i="1" s="1"/>
  <c r="D10" i="1" s="1"/>
  <c r="B3" i="1"/>
  <c r="B7" i="1" s="1"/>
  <c r="C3" i="1"/>
  <c r="C7" i="1" s="1"/>
  <c r="C8" i="1"/>
  <c r="B8" i="1"/>
  <c r="E8" i="1"/>
  <c r="E7" i="1"/>
  <c r="AF20" i="1" l="1"/>
  <c r="O15" i="1"/>
  <c r="O14" i="1"/>
  <c r="Q14" i="1"/>
  <c r="Q15" i="1"/>
  <c r="V2" i="1"/>
  <c r="O16" i="1"/>
  <c r="K12" i="1"/>
  <c r="L12" i="1" s="1"/>
  <c r="D11" i="1"/>
  <c r="Q5" i="1"/>
  <c r="V3" i="1"/>
  <c r="O9" i="1"/>
  <c r="T8" i="1" s="1"/>
  <c r="T4" i="1"/>
  <c r="T2" i="1"/>
  <c r="T3" i="1"/>
  <c r="T7" i="1"/>
  <c r="T6" i="1"/>
  <c r="T5" i="1"/>
  <c r="E9" i="1"/>
  <c r="G9" i="1"/>
  <c r="G11" i="1" s="1"/>
  <c r="H9" i="1"/>
  <c r="H10" i="1" s="1"/>
  <c r="H11" i="1"/>
  <c r="C9" i="1"/>
  <c r="B9" i="1"/>
  <c r="V4" i="1" l="1"/>
  <c r="Q16" i="1"/>
  <c r="Q6" i="1"/>
  <c r="O10" i="1"/>
  <c r="T10" i="1" s="1"/>
  <c r="C10" i="1"/>
  <c r="C11" i="1"/>
  <c r="B11" i="1"/>
  <c r="B10" i="1"/>
  <c r="E10" i="1"/>
  <c r="E11" i="1"/>
  <c r="G10" i="1"/>
  <c r="Q7" i="1" l="1"/>
  <c r="V6" i="1" s="1"/>
  <c r="V5" i="1"/>
  <c r="T9" i="1"/>
  <c r="Q8" i="1" l="1"/>
  <c r="V7" i="1"/>
  <c r="Q9" i="1" l="1"/>
  <c r="V8" i="1"/>
  <c r="Q10" i="1" l="1"/>
  <c r="V10" i="1" s="1"/>
  <c r="V9" i="1" l="1"/>
</calcChain>
</file>

<file path=xl/sharedStrings.xml><?xml version="1.0" encoding="utf-8"?>
<sst xmlns="http://schemas.openxmlformats.org/spreadsheetml/2006/main" count="65" uniqueCount="46">
  <si>
    <t>D0</t>
  </si>
  <si>
    <t>Dx</t>
  </si>
  <si>
    <t>D</t>
  </si>
  <si>
    <t>Bi</t>
  </si>
  <si>
    <t>Bf</t>
  </si>
  <si>
    <t>dB</t>
  </si>
  <si>
    <t>MEADE LX200</t>
  </si>
  <si>
    <t>Celestron C11</t>
  </si>
  <si>
    <t>Celestron 9.25</t>
  </si>
  <si>
    <t>N_0.5</t>
  </si>
  <si>
    <t>N_1</t>
  </si>
  <si>
    <t>MEADE LX200 ?</t>
  </si>
  <si>
    <t>Medidas</t>
  </si>
  <si>
    <t>Di (cm</t>
  </si>
  <si>
    <t>De (cm</t>
  </si>
  <si>
    <t>N</t>
  </si>
  <si>
    <t>N agujero</t>
  </si>
  <si>
    <t>D_agujero(cm</t>
  </si>
  <si>
    <t>D del borde interior</t>
  </si>
  <si>
    <t>Medidas con margen</t>
  </si>
  <si>
    <t>Maargen</t>
  </si>
  <si>
    <t>Posicion centro</t>
  </si>
  <si>
    <t>Dobs (cm</t>
  </si>
  <si>
    <t>posicion obs1</t>
  </si>
  <si>
    <t>pos obs 2</t>
  </si>
  <si>
    <t>Pueden hacerse</t>
  </si>
  <si>
    <t>a)</t>
  </si>
  <si>
    <t>b)</t>
  </si>
  <si>
    <t>Lim agujero</t>
  </si>
  <si>
    <t>r obs</t>
  </si>
  <si>
    <t>rext</t>
  </si>
  <si>
    <t>rin</t>
  </si>
  <si>
    <t>rag</t>
  </si>
  <si>
    <t>margen/2</t>
  </si>
  <si>
    <t>X</t>
  </si>
  <si>
    <t>Y</t>
  </si>
  <si>
    <t>Baselines A</t>
  </si>
  <si>
    <t>B</t>
  </si>
  <si>
    <t>Baselines B</t>
  </si>
  <si>
    <t>c)</t>
  </si>
  <si>
    <t>(off axis)</t>
  </si>
  <si>
    <t>Baselines C</t>
  </si>
  <si>
    <t>B/2</t>
  </si>
  <si>
    <t>d)</t>
  </si>
  <si>
    <t>(extra en eje)</t>
  </si>
  <si>
    <t>Baselines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</si>
</sst>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5"/>
      <color rgb="FF0077CB"/>
      <name val="CHeavy"/>
    </font>
    <font>
      <b/>
      <sz val="14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4" fillId="2" borderId="0" xfId="1"/>
    <xf numFmtId="0" fontId="0" fillId="0" borderId="0" xfId="0" applyAlignment="1">
      <alignment wrapText="1"/>
    </xf>
    <xf numFmtId="0" fontId="5" fillId="3" borderId="0" xfId="2"/>
    <xf numFmtId="0" fontId="6" fillId="4" borderId="0" xfId="3"/>
    <xf numFmtId="0" fontId="7" fillId="0" borderId="0" xfId="0" applyFont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888888888888888E-2"/>
          <c:y val="5.0925925925925923E-2"/>
          <c:w val="0.85877777777777786"/>
          <c:h val="0.84535505978419367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Hoja1!$O$20:$O$22</c:f>
              <c:numCache>
                <c:formatCode>General</c:formatCode>
                <c:ptCount val="3"/>
                <c:pt idx="0">
                  <c:v>31</c:v>
                </c:pt>
                <c:pt idx="1">
                  <c:v>23</c:v>
                </c:pt>
                <c:pt idx="2">
                  <c:v>15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7AC-4C1F-8A8D-B083B081B2D9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Hoja1!$T$20:$T$21</c:f>
              <c:numCache>
                <c:formatCode>General</c:formatCode>
                <c:ptCount val="2"/>
                <c:pt idx="0">
                  <c:v>27</c:v>
                </c:pt>
                <c:pt idx="1">
                  <c:v>19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7AC-4C1F-8A8D-B083B081B2D9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Hoja1!$Z$20:$Z$22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6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1.5</c:v>
              </c:pt>
              <c:pt idx="1">
                <c:v>1.5</c:v>
              </c:pt>
              <c:pt idx="2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7AC-4C1F-8A8D-B083B081B2D9}"/>
            </c:ext>
          </c:extLst>
        </c:ser>
        <c:ser>
          <c:idx val="3"/>
          <c:order val="3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Hoja1!$AE$20:$AE$21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7AC-4C1F-8A8D-B083B081B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78975"/>
        <c:axId val="332381887"/>
      </c:scatterChart>
      <c:valAx>
        <c:axId val="33237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 (cm)</a:t>
                </a:r>
              </a:p>
            </c:rich>
          </c:tx>
          <c:layout>
            <c:manualLayout>
              <c:xMode val="edge"/>
              <c:yMode val="edge"/>
              <c:x val="0.91074999999999995"/>
              <c:y val="0.8647914843977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381887"/>
        <c:crosses val="autoZero"/>
        <c:crossBetween val="midCat"/>
      </c:valAx>
      <c:valAx>
        <c:axId val="332381887"/>
        <c:scaling>
          <c:orientation val="minMax"/>
          <c:min val="-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3237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23</xdr:row>
      <xdr:rowOff>90487</xdr:rowOff>
    </xdr:from>
    <xdr:to>
      <xdr:col>20</xdr:col>
      <xdr:colOff>19050</xdr:colOff>
      <xdr:row>37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59B2C5-9C4D-D42A-FC31-1D901911F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0.075</cdr:x>
      <cdr:y>0.28646</cdr:y>
    </cdr:from>
    <cdr:to>
      <cdr:x>0.6875</cdr:x>
      <cdr:y>0.38021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FF099CB0-BAFF-2B51-15C3-5A19E5458ED2}"/>
            </a:ext>
          </a:extLst>
        </cdr:cNvPr>
        <cdr:cNvSpPr txBox="1"/>
      </cdr:nvSpPr>
      <cdr:spPr>
        <a:xfrm xmlns:a="http://schemas.openxmlformats.org/drawingml/2006/main">
          <a:off x="342900" y="785812"/>
          <a:ext cx="28003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En eje sin centrar (combinando solo un lado)</a:t>
          </a:r>
        </a:p>
      </cdr:txBody>
    </cdr:sp>
  </cdr:relSizeAnchor>
  <cdr:relSizeAnchor xmlns:cdr="http://schemas.openxmlformats.org/drawingml/2006/chartDrawing">
    <cdr:from>
      <cdr:x>0.13125</cdr:x>
      <cdr:y>0.09201</cdr:y>
    </cdr:from>
    <cdr:to>
      <cdr:x>0.35417</cdr:x>
      <cdr:y>0.19965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26EAFAD-433C-E6D2-5268-BC2B39FA2682}"/>
            </a:ext>
          </a:extLst>
        </cdr:cNvPr>
        <cdr:cNvSpPr txBox="1"/>
      </cdr:nvSpPr>
      <cdr:spPr>
        <a:xfrm xmlns:a="http://schemas.openxmlformats.org/drawingml/2006/main">
          <a:off x="600075" y="252412"/>
          <a:ext cx="10191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Fuera de eje</a:t>
          </a:r>
        </a:p>
      </cdr:txBody>
    </cdr:sp>
  </cdr:relSizeAnchor>
  <cdr:relSizeAnchor xmlns:cdr="http://schemas.openxmlformats.org/drawingml/2006/chartDrawing">
    <cdr:from>
      <cdr:x>0.53542</cdr:x>
      <cdr:y>0.47743</cdr:y>
    </cdr:from>
    <cdr:to>
      <cdr:x>0.75208</cdr:x>
      <cdr:y>0.56771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1F3F3042-77BB-2941-2281-56A862F49FF3}"/>
            </a:ext>
          </a:extLst>
        </cdr:cNvPr>
        <cdr:cNvSpPr txBox="1"/>
      </cdr:nvSpPr>
      <cdr:spPr>
        <a:xfrm xmlns:a="http://schemas.openxmlformats.org/drawingml/2006/main">
          <a:off x="2447925" y="1309688"/>
          <a:ext cx="9906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Vertical</a:t>
          </a:r>
        </a:p>
      </cdr:txBody>
    </cdr:sp>
  </cdr:relSizeAnchor>
  <cdr:relSizeAnchor xmlns:cdr="http://schemas.openxmlformats.org/drawingml/2006/chartDrawing">
    <cdr:from>
      <cdr:x>0.49792</cdr:x>
      <cdr:y>0.62326</cdr:y>
    </cdr:from>
    <cdr:to>
      <cdr:x>0.68125</cdr:x>
      <cdr:y>0.72049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0B2C1FAE-63B1-2D29-197E-3B020592C578}"/>
            </a:ext>
          </a:extLst>
        </cdr:cNvPr>
        <cdr:cNvSpPr txBox="1"/>
      </cdr:nvSpPr>
      <cdr:spPr>
        <a:xfrm xmlns:a="http://schemas.openxmlformats.org/drawingml/2006/main">
          <a:off x="2276475" y="1709738"/>
          <a:ext cx="8382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Horizontal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1CA4-3043-4A87-B766-6B5FF049E760}">
  <dimension ref="A1:AF22"/>
  <sheetViews>
    <sheetView tabSelected="1" topLeftCell="K7" workbookViewId="0">
      <selection activeCell="X32" sqref="X32"/>
    </sheetView>
  </sheetViews>
  <sheetFormatPr baseColWidth="10" defaultRowHeight="15"/>
  <cols>
    <col min="2" max="2" width="13.140625" bestFit="1" customWidth="1"/>
    <col min="3" max="4" width="12.140625" customWidth="1"/>
    <col min="9" max="9" width="13.28515625" bestFit="1" customWidth="1"/>
    <col min="11" max="12" width="11.7109375" customWidth="1"/>
    <col min="13" max="13" width="18.42578125" customWidth="1"/>
    <col min="14" max="14" width="9.5703125" bestFit="1" customWidth="1"/>
    <col min="18" max="18" width="16.7109375" customWidth="1"/>
    <col min="29" max="29" width="13" bestFit="1" customWidth="1"/>
  </cols>
  <sheetData>
    <row r="1" spans="1:29" ht="39">
      <c r="B1" s="2" t="s">
        <v>7</v>
      </c>
      <c r="C1" s="2" t="s">
        <v>8</v>
      </c>
      <c r="D1" s="1" t="s">
        <v>11</v>
      </c>
      <c r="E1" s="1" t="s">
        <v>6</v>
      </c>
      <c r="G1" t="s">
        <v>12</v>
      </c>
      <c r="H1" s="4" t="s">
        <v>19</v>
      </c>
      <c r="M1" s="7" t="s">
        <v>26</v>
      </c>
      <c r="N1" s="4" t="s">
        <v>16</v>
      </c>
      <c r="O1" s="4" t="s">
        <v>18</v>
      </c>
      <c r="P1" s="4" t="s">
        <v>16</v>
      </c>
      <c r="Q1" s="4" t="s">
        <v>18</v>
      </c>
      <c r="R1" s="7" t="s">
        <v>27</v>
      </c>
      <c r="S1" s="4" t="s">
        <v>16</v>
      </c>
      <c r="T1" s="4" t="s">
        <v>18</v>
      </c>
      <c r="U1" s="4" t="s">
        <v>16</v>
      </c>
      <c r="V1" s="4" t="s">
        <v>18</v>
      </c>
      <c r="X1" s="7" t="s">
        <v>39</v>
      </c>
      <c r="AC1" s="7" t="s">
        <v>43</v>
      </c>
    </row>
    <row r="2" spans="1:29">
      <c r="A2" t="s">
        <v>0</v>
      </c>
      <c r="B2">
        <v>280</v>
      </c>
      <c r="C2">
        <v>235</v>
      </c>
      <c r="D2">
        <v>304</v>
      </c>
      <c r="E2">
        <v>355</v>
      </c>
      <c r="G2">
        <v>345</v>
      </c>
      <c r="H2">
        <v>345</v>
      </c>
      <c r="J2" t="s">
        <v>13</v>
      </c>
      <c r="K2" s="3">
        <v>34.5</v>
      </c>
      <c r="L2" s="3"/>
      <c r="N2">
        <v>1</v>
      </c>
      <c r="O2">
        <f>1.5+0.25</f>
        <v>1.75</v>
      </c>
      <c r="P2">
        <v>1</v>
      </c>
      <c r="Q2">
        <f>K2-1.5-0.25</f>
        <v>32.75</v>
      </c>
      <c r="S2">
        <v>1</v>
      </c>
      <c r="T2">
        <f>(O2+O3)/2</f>
        <v>3.75</v>
      </c>
      <c r="U2">
        <v>1</v>
      </c>
      <c r="V2">
        <f>(Q2+Q3)/2</f>
        <v>30.75</v>
      </c>
      <c r="X2" t="s">
        <v>40</v>
      </c>
      <c r="AC2" t="s">
        <v>44</v>
      </c>
    </row>
    <row r="3" spans="1:29">
      <c r="A3" t="s">
        <v>1</v>
      </c>
      <c r="B3">
        <f>B2/3</f>
        <v>93.333333333333329</v>
      </c>
      <c r="C3">
        <f>C2/3</f>
        <v>78.333333333333329</v>
      </c>
      <c r="D3">
        <v>115</v>
      </c>
      <c r="E3">
        <v>115</v>
      </c>
      <c r="G3">
        <v>115</v>
      </c>
      <c r="H3">
        <v>115</v>
      </c>
      <c r="J3" t="s">
        <v>14</v>
      </c>
      <c r="K3">
        <v>35</v>
      </c>
      <c r="N3">
        <v>2</v>
      </c>
      <c r="O3">
        <f>O2+$K$6+$K$8</f>
        <v>5.75</v>
      </c>
      <c r="P3">
        <v>2</v>
      </c>
      <c r="Q3">
        <f>Q2-$K$6-$K$8</f>
        <v>28.75</v>
      </c>
      <c r="S3">
        <v>2</v>
      </c>
      <c r="T3">
        <f t="shared" ref="T3:T10" si="0">(O3+O4)/2</f>
        <v>7.75</v>
      </c>
      <c r="U3">
        <v>2</v>
      </c>
      <c r="V3">
        <f t="shared" ref="V3:V10" si="1">(Q3+Q4)/2</f>
        <v>26.75</v>
      </c>
    </row>
    <row r="4" spans="1:29">
      <c r="J4" t="s">
        <v>22</v>
      </c>
      <c r="K4">
        <v>11.5</v>
      </c>
      <c r="N4">
        <v>3</v>
      </c>
      <c r="O4">
        <f>O3+$K$6+$K$8</f>
        <v>9.75</v>
      </c>
      <c r="P4">
        <v>3</v>
      </c>
      <c r="Q4">
        <f t="shared" ref="Q4:Q10" si="2">Q3-$K$6-$K$8</f>
        <v>24.75</v>
      </c>
      <c r="S4" s="5">
        <v>3</v>
      </c>
      <c r="T4" s="5">
        <f t="shared" si="0"/>
        <v>11.75</v>
      </c>
      <c r="U4" s="5">
        <v>3</v>
      </c>
      <c r="V4" s="5">
        <f t="shared" si="1"/>
        <v>22.75</v>
      </c>
    </row>
    <row r="5" spans="1:29">
      <c r="A5" t="s">
        <v>2</v>
      </c>
      <c r="B5">
        <v>30</v>
      </c>
      <c r="C5">
        <v>30</v>
      </c>
      <c r="D5">
        <v>30</v>
      </c>
      <c r="E5">
        <v>30</v>
      </c>
      <c r="G5">
        <v>30</v>
      </c>
      <c r="H5">
        <v>40</v>
      </c>
      <c r="M5" s="6" t="s">
        <v>25</v>
      </c>
      <c r="N5" s="5">
        <v>4</v>
      </c>
      <c r="O5" s="5">
        <f>O4+$K$6+$K$8</f>
        <v>13.75</v>
      </c>
      <c r="P5" s="5">
        <v>4</v>
      </c>
      <c r="Q5" s="5">
        <f t="shared" si="2"/>
        <v>20.75</v>
      </c>
      <c r="S5">
        <v>4</v>
      </c>
      <c r="T5">
        <f t="shared" si="0"/>
        <v>15.75</v>
      </c>
      <c r="U5">
        <v>4</v>
      </c>
      <c r="V5">
        <f t="shared" si="1"/>
        <v>18.75</v>
      </c>
    </row>
    <row r="6" spans="1:29">
      <c r="J6" t="s">
        <v>17</v>
      </c>
      <c r="K6">
        <v>3</v>
      </c>
      <c r="N6">
        <v>5</v>
      </c>
      <c r="O6">
        <f>O5+$K$6+$K$8</f>
        <v>17.75</v>
      </c>
      <c r="P6">
        <v>5</v>
      </c>
      <c r="Q6">
        <f t="shared" si="2"/>
        <v>16.75</v>
      </c>
      <c r="S6">
        <v>5</v>
      </c>
      <c r="T6">
        <f t="shared" si="0"/>
        <v>19.75</v>
      </c>
      <c r="U6">
        <v>5</v>
      </c>
      <c r="V6">
        <f t="shared" si="1"/>
        <v>14.75</v>
      </c>
    </row>
    <row r="7" spans="1:29">
      <c r="A7" t="s">
        <v>3</v>
      </c>
      <c r="B7">
        <f>B3+B5</f>
        <v>123.33333333333333</v>
      </c>
      <c r="C7">
        <f>C3+C5</f>
        <v>108.33333333333333</v>
      </c>
      <c r="D7">
        <f>D3+D5</f>
        <v>145</v>
      </c>
      <c r="E7">
        <f>E3+E5</f>
        <v>145</v>
      </c>
      <c r="G7">
        <f t="shared" ref="G7" si="3">G3+G5</f>
        <v>145</v>
      </c>
      <c r="H7">
        <f t="shared" ref="H7" si="4">H3+H5</f>
        <v>155</v>
      </c>
      <c r="N7">
        <v>6</v>
      </c>
      <c r="O7">
        <f>O6+$K$6+$K$8</f>
        <v>21.75</v>
      </c>
      <c r="P7">
        <v>6</v>
      </c>
      <c r="Q7">
        <f t="shared" si="2"/>
        <v>12.75</v>
      </c>
      <c r="S7">
        <v>6</v>
      </c>
      <c r="T7">
        <f t="shared" si="0"/>
        <v>23.75</v>
      </c>
      <c r="U7">
        <v>6</v>
      </c>
      <c r="V7">
        <f t="shared" si="1"/>
        <v>10.75</v>
      </c>
    </row>
    <row r="8" spans="1:29">
      <c r="A8" t="s">
        <v>4</v>
      </c>
      <c r="B8">
        <f>B2-B5</f>
        <v>250</v>
      </c>
      <c r="C8">
        <f>C2-C5</f>
        <v>205</v>
      </c>
      <c r="D8">
        <f>D2-D5</f>
        <v>274</v>
      </c>
      <c r="E8">
        <f>E2-E5</f>
        <v>325</v>
      </c>
      <c r="G8">
        <f>G2-G5</f>
        <v>315</v>
      </c>
      <c r="H8">
        <f>H2-H5</f>
        <v>305</v>
      </c>
      <c r="J8" t="s">
        <v>20</v>
      </c>
      <c r="K8">
        <v>1</v>
      </c>
      <c r="N8">
        <v>7</v>
      </c>
      <c r="O8">
        <f t="shared" ref="O8:O9" si="5">O7+$K$6+$K$8</f>
        <v>25.75</v>
      </c>
      <c r="P8">
        <v>7</v>
      </c>
      <c r="Q8">
        <f t="shared" si="2"/>
        <v>8.75</v>
      </c>
      <c r="S8">
        <v>7</v>
      </c>
      <c r="T8">
        <f t="shared" si="0"/>
        <v>27.75</v>
      </c>
      <c r="U8">
        <v>7</v>
      </c>
      <c r="V8">
        <f t="shared" si="1"/>
        <v>6.75</v>
      </c>
    </row>
    <row r="9" spans="1:29">
      <c r="A9" t="s">
        <v>5</v>
      </c>
      <c r="B9">
        <f>B8-B7</f>
        <v>126.66666666666667</v>
      </c>
      <c r="C9">
        <f>C8-C7</f>
        <v>96.666666666666671</v>
      </c>
      <c r="D9">
        <f>D8-D7</f>
        <v>129</v>
      </c>
      <c r="E9">
        <f>E8-E7</f>
        <v>180</v>
      </c>
      <c r="G9">
        <f t="shared" ref="G9:H9" si="6">G8-G7</f>
        <v>170</v>
      </c>
      <c r="H9">
        <f t="shared" si="6"/>
        <v>150</v>
      </c>
      <c r="N9">
        <v>8</v>
      </c>
      <c r="O9">
        <f t="shared" si="5"/>
        <v>29.75</v>
      </c>
      <c r="P9">
        <v>8</v>
      </c>
      <c r="Q9">
        <f t="shared" si="2"/>
        <v>4.75</v>
      </c>
      <c r="S9">
        <v>8</v>
      </c>
      <c r="T9">
        <f t="shared" si="0"/>
        <v>31.75</v>
      </c>
      <c r="U9">
        <v>8</v>
      </c>
      <c r="V9">
        <f t="shared" si="1"/>
        <v>2.75</v>
      </c>
    </row>
    <row r="10" spans="1:29">
      <c r="A10" t="s">
        <v>10</v>
      </c>
      <c r="B10">
        <f>B9/B5</f>
        <v>4.2222222222222223</v>
      </c>
      <c r="C10">
        <f>C9/C5</f>
        <v>3.2222222222222223</v>
      </c>
      <c r="D10">
        <f>D9/D5</f>
        <v>4.3</v>
      </c>
      <c r="E10">
        <f>E9/E5</f>
        <v>6</v>
      </c>
      <c r="G10">
        <f t="shared" ref="G10:H10" si="7">G9/G5</f>
        <v>5.666666666666667</v>
      </c>
      <c r="H10">
        <f t="shared" si="7"/>
        <v>3.75</v>
      </c>
      <c r="J10" t="s">
        <v>21</v>
      </c>
      <c r="K10">
        <f>K2/2</f>
        <v>17.25</v>
      </c>
      <c r="L10" t="s">
        <v>28</v>
      </c>
      <c r="N10">
        <v>9</v>
      </c>
      <c r="O10">
        <f>O9+$K$6+$K$8</f>
        <v>33.75</v>
      </c>
      <c r="P10">
        <v>9</v>
      </c>
      <c r="Q10">
        <f t="shared" si="2"/>
        <v>0.75</v>
      </c>
      <c r="S10">
        <v>9</v>
      </c>
      <c r="T10">
        <f t="shared" si="0"/>
        <v>16.875</v>
      </c>
      <c r="U10">
        <v>9</v>
      </c>
      <c r="V10">
        <f t="shared" si="1"/>
        <v>0.375</v>
      </c>
    </row>
    <row r="11" spans="1:29">
      <c r="A11" t="s">
        <v>9</v>
      </c>
      <c r="B11">
        <f>B9/B5*2</f>
        <v>8.4444444444444446</v>
      </c>
      <c r="C11">
        <f t="shared" ref="C11:D11" si="8">C9/C5*2</f>
        <v>6.4444444444444446</v>
      </c>
      <c r="D11">
        <f t="shared" si="8"/>
        <v>8.6</v>
      </c>
      <c r="E11">
        <f>E9/E5*2</f>
        <v>12</v>
      </c>
      <c r="G11">
        <f t="shared" ref="G11" si="9">G9/G5*2</f>
        <v>11.333333333333334</v>
      </c>
      <c r="H11">
        <f t="shared" ref="H11" si="10">H9/H5*2</f>
        <v>7.5</v>
      </c>
      <c r="J11" t="s">
        <v>23</v>
      </c>
      <c r="K11">
        <f>K10-K4/2</f>
        <v>11.5</v>
      </c>
      <c r="L11">
        <f>K11-K6/2</f>
        <v>10</v>
      </c>
    </row>
    <row r="12" spans="1:29">
      <c r="J12" t="s">
        <v>24</v>
      </c>
      <c r="K12">
        <f>K10+K4/2</f>
        <v>23</v>
      </c>
      <c r="L12">
        <f>K12+K6/2</f>
        <v>24.5</v>
      </c>
      <c r="N12" s="4" t="s">
        <v>16</v>
      </c>
      <c r="O12" s="4" t="s">
        <v>34</v>
      </c>
      <c r="P12" s="4" t="s">
        <v>16</v>
      </c>
      <c r="Q12" s="4" t="s">
        <v>34</v>
      </c>
      <c r="S12" s="4" t="s">
        <v>16</v>
      </c>
      <c r="T12" s="4" t="s">
        <v>35</v>
      </c>
      <c r="U12" s="4" t="s">
        <v>16</v>
      </c>
      <c r="V12" s="4" t="s">
        <v>35</v>
      </c>
    </row>
    <row r="13" spans="1:29">
      <c r="N13">
        <v>1</v>
      </c>
      <c r="O13">
        <f>-$K$17+O2</f>
        <v>-15.5</v>
      </c>
      <c r="P13">
        <v>1</v>
      </c>
      <c r="Q13">
        <f>-$K$17+Q2</f>
        <v>15.5</v>
      </c>
      <c r="S13">
        <v>1</v>
      </c>
      <c r="T13">
        <f>-$K$17+T2</f>
        <v>-13.5</v>
      </c>
      <c r="U13">
        <v>1</v>
      </c>
      <c r="V13">
        <f>-$K$17+V2</f>
        <v>13.5</v>
      </c>
    </row>
    <row r="14" spans="1:29">
      <c r="N14">
        <v>2</v>
      </c>
      <c r="O14">
        <f t="shared" ref="O14:O21" si="11">-$K$17+O3</f>
        <v>-11.5</v>
      </c>
      <c r="P14">
        <v>2</v>
      </c>
      <c r="Q14">
        <f t="shared" ref="Q14:Q16" si="12">-$K$17+Q3</f>
        <v>11.5</v>
      </c>
      <c r="S14">
        <v>2</v>
      </c>
      <c r="T14">
        <f t="shared" ref="T14:T15" si="13">-$K$17+T3</f>
        <v>-9.5</v>
      </c>
      <c r="U14">
        <v>2</v>
      </c>
      <c r="V14">
        <f t="shared" ref="V14:V15" si="14">-$K$17+V3</f>
        <v>9.5</v>
      </c>
    </row>
    <row r="15" spans="1:29">
      <c r="J15" t="s">
        <v>29</v>
      </c>
      <c r="K15">
        <f>K4/2</f>
        <v>5.75</v>
      </c>
      <c r="N15">
        <v>3</v>
      </c>
      <c r="O15">
        <f t="shared" si="11"/>
        <v>-7.5</v>
      </c>
      <c r="P15">
        <v>3</v>
      </c>
      <c r="Q15">
        <f t="shared" si="12"/>
        <v>7.5</v>
      </c>
      <c r="S15" s="5">
        <v>3</v>
      </c>
      <c r="T15" s="5">
        <f t="shared" si="13"/>
        <v>-5.5</v>
      </c>
      <c r="U15" s="5">
        <v>3</v>
      </c>
      <c r="V15" s="5">
        <f t="shared" si="14"/>
        <v>5.5</v>
      </c>
    </row>
    <row r="16" spans="1:29">
      <c r="J16" t="s">
        <v>30</v>
      </c>
      <c r="K16">
        <f>K3/2</f>
        <v>17.5</v>
      </c>
      <c r="N16" s="5">
        <v>4</v>
      </c>
      <c r="O16" s="5">
        <f t="shared" si="11"/>
        <v>-3.5</v>
      </c>
      <c r="P16" s="5">
        <v>4</v>
      </c>
      <c r="Q16" s="5">
        <f t="shared" si="12"/>
        <v>3.5</v>
      </c>
    </row>
    <row r="17" spans="10:32">
      <c r="J17" t="s">
        <v>31</v>
      </c>
      <c r="K17">
        <f>K2/2</f>
        <v>17.25</v>
      </c>
    </row>
    <row r="19" spans="10:32">
      <c r="J19" t="s">
        <v>32</v>
      </c>
      <c r="K19">
        <f>K6/2</f>
        <v>1.5</v>
      </c>
      <c r="M19" t="s">
        <v>36</v>
      </c>
      <c r="N19" t="s">
        <v>15</v>
      </c>
      <c r="O19" t="s">
        <v>37</v>
      </c>
      <c r="R19" t="s">
        <v>38</v>
      </c>
      <c r="S19" t="s">
        <v>15</v>
      </c>
      <c r="T19" t="s">
        <v>37</v>
      </c>
      <c r="X19" t="s">
        <v>41</v>
      </c>
      <c r="Y19" s="4" t="s">
        <v>16</v>
      </c>
      <c r="Z19" s="4" t="s">
        <v>37</v>
      </c>
      <c r="AA19" t="s">
        <v>42</v>
      </c>
      <c r="AC19" t="s">
        <v>45</v>
      </c>
      <c r="AD19" s="4" t="s">
        <v>16</v>
      </c>
      <c r="AE19" s="4" t="s">
        <v>37</v>
      </c>
      <c r="AF19" t="s">
        <v>42</v>
      </c>
    </row>
    <row r="20" spans="10:32">
      <c r="J20" t="s">
        <v>33</v>
      </c>
      <c r="K20">
        <f>K8/2</f>
        <v>0.5</v>
      </c>
      <c r="N20">
        <v>1</v>
      </c>
      <c r="O20">
        <f>(Q2-O2)</f>
        <v>31</v>
      </c>
      <c r="S20">
        <v>1</v>
      </c>
      <c r="T20">
        <f>(V2-T2)</f>
        <v>27</v>
      </c>
      <c r="Y20">
        <v>1</v>
      </c>
      <c r="Z20">
        <f>K6+K8</f>
        <v>4</v>
      </c>
      <c r="AA20">
        <f>Z20/2</f>
        <v>2</v>
      </c>
      <c r="AD20">
        <v>1</v>
      </c>
      <c r="AE20">
        <v>4</v>
      </c>
      <c r="AF20">
        <f>AE20/2</f>
        <v>2</v>
      </c>
    </row>
    <row r="21" spans="10:32">
      <c r="N21">
        <v>2</v>
      </c>
      <c r="O21">
        <f>(Q3-O3)</f>
        <v>23</v>
      </c>
      <c r="S21">
        <v>2</v>
      </c>
      <c r="T21">
        <f>(V3-T3)</f>
        <v>19</v>
      </c>
      <c r="Y21">
        <v>2</v>
      </c>
      <c r="Z21">
        <f>Z20*3</f>
        <v>12</v>
      </c>
      <c r="AA21">
        <f>Z21/2</f>
        <v>6</v>
      </c>
      <c r="AD21">
        <v>2</v>
      </c>
      <c r="AE21">
        <v>6</v>
      </c>
      <c r="AF21">
        <f>AE21/2</f>
        <v>3</v>
      </c>
    </row>
    <row r="22" spans="10:32">
      <c r="N22">
        <v>3</v>
      </c>
      <c r="O22">
        <f>(Q4-O4)</f>
        <v>15</v>
      </c>
      <c r="Y22">
        <v>3</v>
      </c>
      <c r="Z22">
        <v>6</v>
      </c>
      <c r="AA22">
        <f>Z22/2</f>
        <v>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Reyes</dc:creator>
  <cp:lastModifiedBy>Ivan Reyes</cp:lastModifiedBy>
  <dcterms:created xsi:type="dcterms:W3CDTF">2022-06-22T23:49:34Z</dcterms:created>
  <dcterms:modified xsi:type="dcterms:W3CDTF">2022-06-30T21:42:27Z</dcterms:modified>
</cp:coreProperties>
</file>