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<sst xmlns="http://schemas.openxmlformats.org/spreadsheetml/2006/main" count="16" uniqueCount="16">
  <si>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P0, мм.рт.ст</t>
  </si>
  <si>
    <t xml:space="preserve">P0, Па</t>
  </si>
  <si>
    <t xml:space="preserve">P0’, Па</t>
  </si>
  <si>
    <t xml:space="preserve">P0’ / P0</t>
  </si>
  <si>
    <t xml:space="preserve">Pрк, mv</t>
  </si>
  <si>
    <t xml:space="preserve">Pрк мм Hg</t>
  </si>
  <si>
    <t xml:space="preserve">Pрк па</t>
  </si>
  <si>
    <t xml:space="preserve">P01’, Па</t>
  </si>
  <si>
    <t xml:space="preserve">y1, мм</t>
  </si>
  <si>
    <t xml:space="preserve">P01’ / P01</t>
  </si>
  <si>
    <t xml:space="preserve">P02’, Па</t>
  </si>
  <si>
    <t xml:space="preserve">y2, мм</t>
  </si>
  <si>
    <t xml:space="preserve">P02’ / P02</t>
  </si>
  <si>
    <t xml:space="preserve">x, мм</t>
  </si>
  <si>
    <t xml:space="preserve">P0’, па</t>
  </si>
  <si>
    <t xml:space="preserve">P0’ / P0 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</si>
</sst>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1" t="n">
        <f aca="false">292+234</f>
        <v>526</v>
      </c>
      <c r="B2" s="1" t="n">
        <f aca="false">A2*10.2</f>
        <v>5365.2</v>
      </c>
      <c r="C2" s="1" t="n">
        <f aca="false">64.5</f>
        <v>64.5</v>
      </c>
      <c r="D2" s="1" t="n">
        <f aca="false">C2/B2</f>
        <v>0.0120219190337732</v>
      </c>
      <c r="E2" s="1" t="n">
        <v>7.2</v>
      </c>
      <c r="F2" s="1" t="n">
        <f aca="false">1.4 * 10^-2</f>
        <v>0.014</v>
      </c>
      <c r="G2" s="1" t="n">
        <f aca="false">F2 * 133.333</f>
        <v>1.866662</v>
      </c>
      <c r="H2" s="1" t="n">
        <v>73.55</v>
      </c>
      <c r="I2" s="1" t="n">
        <v>-15</v>
      </c>
      <c r="J2" s="1" t="n">
        <f aca="false">H2/5365.2</f>
        <v>0.0137087154253336</v>
      </c>
      <c r="K2" s="1" t="n">
        <v>10.32</v>
      </c>
      <c r="L2" s="1" t="n">
        <v>-15</v>
      </c>
      <c r="M2" s="1" t="n">
        <f aca="false">K2 / 1122</f>
        <v>0.00919786096256684</v>
      </c>
      <c r="N2" s="1" t="n">
        <v>0</v>
      </c>
      <c r="O2" s="1" t="n">
        <v>64.5</v>
      </c>
      <c r="P2" s="1" t="n">
        <f aca="false">O2/5365.2</f>
        <v>0.0120219190337732</v>
      </c>
    </row>
    <row r="3" customFormat="false" ht="12.8" hidden="false" customHeight="false" outlineLevel="0" collapsed="false">
      <c r="A3" s="1" t="n">
        <f aca="false">188+248</f>
        <v>436</v>
      </c>
      <c r="B3" s="1" t="n">
        <f aca="false">A3*10.2</f>
        <v>4447.2</v>
      </c>
      <c r="C3" s="1" t="n">
        <v>58.34</v>
      </c>
      <c r="D3" s="1" t="n">
        <f aca="false">C3/B3</f>
        <v>0.0131183666127001</v>
      </c>
      <c r="E3" s="1" t="n">
        <v>7.5</v>
      </c>
      <c r="F3" s="1" t="n">
        <f aca="false">1.2 * 10^-2</f>
        <v>0.012</v>
      </c>
      <c r="G3" s="1" t="n">
        <f aca="false">F3 * 133.333</f>
        <v>1.599996</v>
      </c>
      <c r="H3" s="1" t="n">
        <v>70.67</v>
      </c>
      <c r="I3" s="1" t="n">
        <v>-11</v>
      </c>
      <c r="J3" s="1" t="n">
        <f aca="false">H3/5365.2</f>
        <v>0.0131719227615</v>
      </c>
      <c r="K3" s="1" t="n">
        <v>14.86</v>
      </c>
      <c r="L3" s="1" t="n">
        <v>-11</v>
      </c>
      <c r="M3" s="1" t="n">
        <f aca="false">K3 / 1122</f>
        <v>0.0132442067736185</v>
      </c>
      <c r="N3" s="1" t="n">
        <v>10</v>
      </c>
      <c r="O3" s="1" t="n">
        <v>56.3</v>
      </c>
      <c r="P3" s="1" t="n">
        <f aca="false">O3/5365.2</f>
        <v>0.0104935510325803</v>
      </c>
    </row>
    <row r="4" customFormat="false" ht="12.8" hidden="false" customHeight="false" outlineLevel="0" collapsed="false">
      <c r="A4" s="1" t="n">
        <f aca="false">197 + 135</f>
        <v>332</v>
      </c>
      <c r="B4" s="1" t="n">
        <f aca="false">A4*10.2</f>
        <v>3386.4</v>
      </c>
      <c r="C4" s="1" t="n">
        <v>50.7</v>
      </c>
      <c r="D4" s="1" t="n">
        <f aca="false">C4/B4</f>
        <v>0.0149716513111269</v>
      </c>
      <c r="E4" s="1" t="n">
        <v>8.3</v>
      </c>
      <c r="F4" s="1" t="n">
        <f aca="false">0.9 * 10^-2</f>
        <v>0.009</v>
      </c>
      <c r="G4" s="1" t="n">
        <f aca="false">F4 * 133.333</f>
        <v>1.199997</v>
      </c>
      <c r="H4" s="1" t="n">
        <v>67.58</v>
      </c>
      <c r="I4" s="1" t="n">
        <v>-8</v>
      </c>
      <c r="J4" s="1" t="n">
        <f aca="false">H4/5365.2</f>
        <v>0.0125959889659286</v>
      </c>
      <c r="K4" s="1" t="n">
        <v>19.57</v>
      </c>
      <c r="L4" s="1" t="n">
        <v>-8</v>
      </c>
      <c r="M4" s="1" t="n">
        <f aca="false">K4 / 1122</f>
        <v>0.0174420677361854</v>
      </c>
      <c r="N4" s="1" t="n">
        <v>20</v>
      </c>
      <c r="O4" s="1" t="n">
        <v>50.2</v>
      </c>
      <c r="P4" s="1" t="n">
        <f aca="false">O4/5365.2</f>
        <v>0.00935659434876612</v>
      </c>
    </row>
    <row r="5" customFormat="false" ht="12.8" hidden="false" customHeight="false" outlineLevel="0" collapsed="false">
      <c r="A5" s="1" t="n">
        <f aca="false">83 + 148</f>
        <v>231</v>
      </c>
      <c r="B5" s="1" t="n">
        <f aca="false">A5*10.2</f>
        <v>2356.2</v>
      </c>
      <c r="C5" s="1" t="n">
        <v>42.99</v>
      </c>
      <c r="D5" s="1" t="n">
        <f aca="false">C5/B5</f>
        <v>0.0182454800101859</v>
      </c>
      <c r="E5" s="1" t="n">
        <v>8.6</v>
      </c>
      <c r="F5" s="1" t="n">
        <f aca="false">6.7* 10^-3</f>
        <v>0.0067</v>
      </c>
      <c r="G5" s="1" t="n">
        <f aca="false">F5 * 133.333</f>
        <v>0.8933311</v>
      </c>
      <c r="H5" s="1" t="n">
        <v>65.42</v>
      </c>
      <c r="I5" s="1" t="n">
        <v>-5</v>
      </c>
      <c r="J5" s="1" t="n">
        <f aca="false">H5/5365.2</f>
        <v>0.0121933944680534</v>
      </c>
      <c r="K5" s="1" t="n">
        <v>24.87</v>
      </c>
      <c r="L5" s="1" t="n">
        <v>-5</v>
      </c>
      <c r="M5" s="1" t="n">
        <f aca="false">K5 / 1122</f>
        <v>0.0221657754010695</v>
      </c>
      <c r="N5" s="1" t="n">
        <v>30</v>
      </c>
      <c r="O5" s="1" t="n">
        <v>45.1</v>
      </c>
      <c r="P5" s="1" t="n">
        <f aca="false">O5/5365.2</f>
        <v>0.0084060240065608</v>
      </c>
    </row>
    <row r="6" customFormat="false" ht="12.8" hidden="false" customHeight="false" outlineLevel="0" collapsed="false">
      <c r="A6" s="1" t="n">
        <f aca="false">112 + 45</f>
        <v>157</v>
      </c>
      <c r="B6" s="1" t="n">
        <f aca="false">A6*10.2</f>
        <v>1601.4</v>
      </c>
      <c r="C6" s="1" t="n">
        <v>36.63</v>
      </c>
      <c r="D6" s="1" t="n">
        <f aca="false">C6/B6</f>
        <v>0.0228737354814537</v>
      </c>
      <c r="E6" s="1" t="n">
        <v>8.9</v>
      </c>
      <c r="F6" s="1" t="n">
        <f aca="false">5.5* 10^-3</f>
        <v>0.0055</v>
      </c>
      <c r="G6" s="1" t="n">
        <f aca="false">F6 * 133.333</f>
        <v>0.7333315</v>
      </c>
      <c r="H6" s="1" t="n">
        <v>64.47</v>
      </c>
      <c r="I6" s="1" t="n">
        <v>-2</v>
      </c>
      <c r="J6" s="1" t="n">
        <f aca="false">H6/5365.2</f>
        <v>0.0120163274435249</v>
      </c>
      <c r="K6" s="1" t="n">
        <v>28.25</v>
      </c>
      <c r="L6" s="1" t="n">
        <v>-2</v>
      </c>
      <c r="M6" s="1" t="n">
        <f aca="false">K6 / 1122</f>
        <v>0.0251782531194296</v>
      </c>
      <c r="N6" s="1" t="n">
        <v>40</v>
      </c>
      <c r="O6" s="1" t="n">
        <v>40.98</v>
      </c>
      <c r="P6" s="1" t="n">
        <f aca="false">O6/5365.2</f>
        <v>0.00763811227913219</v>
      </c>
    </row>
    <row r="7" customFormat="false" ht="12.8" hidden="false" customHeight="false" outlineLevel="0" collapsed="false">
      <c r="A7" s="1" t="n">
        <f aca="false">89+21</f>
        <v>110</v>
      </c>
      <c r="B7" s="1" t="n">
        <f aca="false">A7*10.2</f>
        <v>1122</v>
      </c>
      <c r="C7" s="1" t="n">
        <v>28.17</v>
      </c>
      <c r="D7" s="1" t="n">
        <f aca="false">C7/B7</f>
        <v>0.0251069518716578</v>
      </c>
      <c r="E7" s="1" t="n">
        <v>9.1</v>
      </c>
      <c r="F7" s="1" t="n">
        <f aca="false">4* 10^-3</f>
        <v>0.004</v>
      </c>
      <c r="G7" s="1" t="n">
        <f aca="false">F7 * 133.333</f>
        <v>0.533332</v>
      </c>
      <c r="H7" s="1" t="n">
        <v>64.52</v>
      </c>
      <c r="I7" s="1" t="n">
        <v>0</v>
      </c>
      <c r="J7" s="1" t="n">
        <f aca="false">H7/5365.2</f>
        <v>0.0120256467606054</v>
      </c>
      <c r="K7" s="1" t="n">
        <v>28.2</v>
      </c>
      <c r="L7" s="1" t="n">
        <v>0</v>
      </c>
      <c r="M7" s="1" t="n">
        <f aca="false">K7 / 1122</f>
        <v>0.0251336898395722</v>
      </c>
      <c r="N7" s="1" t="n">
        <v>50</v>
      </c>
      <c r="O7" s="1" t="n">
        <v>37.66</v>
      </c>
      <c r="P7" s="1" t="n">
        <f aca="false">O7/5365.2</f>
        <v>0.00701930962499068</v>
      </c>
    </row>
    <row r="8" customFormat="false" ht="12.8" hidden="false" customHeight="false" outlineLevel="0" collapsed="false">
      <c r="A8" s="1" t="n">
        <f aca="false">73+4</f>
        <v>77</v>
      </c>
      <c r="B8" s="1" t="n">
        <f aca="false">A8*10.2</f>
        <v>785.4</v>
      </c>
      <c r="C8" s="1" t="n">
        <v>16.9</v>
      </c>
      <c r="D8" s="1" t="n">
        <f aca="false">C8/B8</f>
        <v>0.0215176979882862</v>
      </c>
      <c r="E8" s="1" t="n">
        <v>9.2</v>
      </c>
      <c r="F8" s="1" t="n">
        <f aca="false">3.5* 10^-3</f>
        <v>0.0035</v>
      </c>
      <c r="G8" s="1" t="n">
        <f aca="false">F8 * 133.333</f>
        <v>0.4666655</v>
      </c>
      <c r="H8" s="1" t="n">
        <v>64.98</v>
      </c>
      <c r="I8" s="1" t="n">
        <v>2</v>
      </c>
      <c r="J8" s="1" t="n">
        <f aca="false">H8/5365.2</f>
        <v>0.0121113844777455</v>
      </c>
      <c r="K8" s="1" t="n">
        <v>26.25</v>
      </c>
      <c r="L8" s="1" t="n">
        <v>2</v>
      </c>
      <c r="M8" s="1" t="n">
        <f aca="false">K8 / 1122</f>
        <v>0.0233957219251337</v>
      </c>
    </row>
    <row r="9" customFormat="false" ht="12.8" hidden="false" customHeight="false" outlineLevel="0" collapsed="false">
      <c r="A9" s="1" t="n">
        <f aca="false">56-14</f>
        <v>42</v>
      </c>
      <c r="B9" s="1" t="n">
        <f aca="false">A9*10.2</f>
        <v>428.4</v>
      </c>
      <c r="C9" s="1" t="n">
        <v>5.74</v>
      </c>
      <c r="D9" s="1" t="n">
        <f aca="false">C9/B9</f>
        <v>0.0133986928104575</v>
      </c>
      <c r="E9" s="1" t="n">
        <v>9.2</v>
      </c>
      <c r="F9" s="1" t="n">
        <f aca="false">3.5* 10^-3</f>
        <v>0.0035</v>
      </c>
      <c r="G9" s="1" t="n">
        <f aca="false">F9 * 133.333</f>
        <v>0.4666655</v>
      </c>
      <c r="H9" s="1" t="n">
        <v>66.55</v>
      </c>
      <c r="I9" s="1" t="n">
        <v>5</v>
      </c>
      <c r="J9" s="1" t="n">
        <f aca="false">H9/5365.2</f>
        <v>0.0124040110340714</v>
      </c>
      <c r="K9" s="1" t="n">
        <v>21.09</v>
      </c>
      <c r="L9" s="1" t="n">
        <v>5</v>
      </c>
      <c r="M9" s="1" t="n">
        <f aca="false">K9 / 1122</f>
        <v>0.0187967914438503</v>
      </c>
    </row>
    <row r="10" customFormat="false" ht="12.8" hidden="false" customHeight="false" outlineLevel="0" collapsed="false">
      <c r="A10" s="1" t="n">
        <f aca="false">43-27</f>
        <v>16</v>
      </c>
      <c r="B10" s="1" t="n">
        <f aca="false">A10*10.2</f>
        <v>163.2</v>
      </c>
      <c r="C10" s="1" t="n">
        <v>1.42</v>
      </c>
      <c r="D10" s="1" t="n">
        <f aca="false">C10/B10</f>
        <v>0.00870098039215686</v>
      </c>
      <c r="E10" s="1" t="n">
        <v>9.2</v>
      </c>
      <c r="F10" s="1" t="n">
        <f aca="false">3.5* 10^-3</f>
        <v>0.0035</v>
      </c>
      <c r="G10" s="1" t="n">
        <f aca="false">F10 * 133.333</f>
        <v>0.4666655</v>
      </c>
      <c r="H10" s="1" t="n">
        <v>70.79</v>
      </c>
      <c r="I10" s="1" t="n">
        <v>8</v>
      </c>
      <c r="J10" s="1" t="n">
        <f aca="false">H10/5365.2</f>
        <v>0.0131942891224931</v>
      </c>
      <c r="K10" s="1" t="n">
        <v>15.35</v>
      </c>
      <c r="L10" s="1" t="n">
        <v>8.3</v>
      </c>
      <c r="M10" s="1" t="n">
        <f aca="false">K10 / 1122</f>
        <v>0.013680926916221</v>
      </c>
    </row>
    <row r="11" customFormat="false" ht="12.8" hidden="false" customHeight="false" outlineLevel="0" collapsed="false">
      <c r="H11" s="1" t="n">
        <v>73.47</v>
      </c>
      <c r="I11" s="1" t="n">
        <v>11</v>
      </c>
      <c r="J11" s="1" t="n">
        <f aca="false">H11/5365.2</f>
        <v>0.0136938045180049</v>
      </c>
      <c r="K11" s="1" t="n">
        <v>11.82</v>
      </c>
      <c r="L11" s="1" t="n">
        <v>11</v>
      </c>
      <c r="M11" s="1" t="n">
        <f aca="false">K11 / 1122</f>
        <v>0.0105347593582888</v>
      </c>
    </row>
    <row r="12" customFormat="false" ht="12.8" hidden="false" customHeight="false" outlineLevel="0" collapsed="false">
      <c r="H12" s="1" t="n">
        <v>57.94</v>
      </c>
      <c r="I12" s="1" t="n">
        <v>15</v>
      </c>
      <c r="J12" s="1" t="n">
        <f aca="false">H12/5365.2</f>
        <v>0.0107992246328189</v>
      </c>
      <c r="K12" s="1" t="n">
        <v>7.92</v>
      </c>
      <c r="L12" s="1" t="n">
        <v>15</v>
      </c>
      <c r="M12" s="1" t="n">
        <f aca="false">K12 / 1122</f>
        <v>0.00705882352941176</v>
      </c>
    </row>
    <row r="13" customFormat="false" ht="12.8" hidden="false" customHeight="false" outlineLevel="0" collapsed="false">
      <c r="H13" s="1" t="n">
        <v>21.3</v>
      </c>
      <c r="I13" s="1" t="n">
        <v>20</v>
      </c>
      <c r="J13" s="1" t="n">
        <f aca="false">H13/5365.2</f>
        <v>0.00397002907626929</v>
      </c>
      <c r="K13" s="1" t="n">
        <v>4.78</v>
      </c>
      <c r="L13" s="1" t="n">
        <v>20.3</v>
      </c>
      <c r="M13" s="1" t="n">
        <f aca="false">K13 / 1122</f>
        <v>0.0042602495543672</v>
      </c>
    </row>
    <row r="14" customFormat="false" ht="12.8" hidden="false" customHeight="false" outlineLevel="0" collapsed="false">
      <c r="H14" s="1" t="n">
        <v>10.18</v>
      </c>
      <c r="I14" s="1" t="n">
        <v>25</v>
      </c>
      <c r="J14" s="1" t="n">
        <f aca="false">H14/5365.2</f>
        <v>0.00189741295757847</v>
      </c>
    </row>
    <row r="15" customFormat="false" ht="12.8" hidden="false" customHeight="false" outlineLevel="0" collapsed="false">
      <c r="H15" s="1" t="n">
        <v>1.38</v>
      </c>
      <c r="I15" s="1" t="n">
        <v>40</v>
      </c>
      <c r="J15" s="1" t="n">
        <f aca="false">H15/5365.2</f>
        <v>0.000257213151420264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2023-02-16T10:34:34Z</dcterms:created>
  <dc:creator/>
  <dc:description/>
  <dc:language>en-US</dc:language>
  <cp:lastModifiedBy/>
  <dcterms:modified xsi:type="dcterms:W3CDTF">2023-02-20T01:03:10Z</dcterms:modified>
  <cp:revision>3</cp:revision>
  <dc:subject/>
  <dc:title/>
</cp:coreProperties>
</file>